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semestr II" sheetId="1" state="hidden" r:id="rId2"/>
    <sheet name="semestr III" sheetId="2" state="hidden" r:id="rId3"/>
    <sheet name="semestr IV" sheetId="3" state="hidden" r:id="rId4"/>
    <sheet name="semestr V" sheetId="4" state="hidden" r:id="rId5"/>
    <sheet name="semestr VI" sheetId="5" state="hidden" r:id="rId6"/>
    <sheet name="semestr VII" sheetId="6" state="hidden" r:id="rId7"/>
    <sheet name="semestr VIII" sheetId="7" state="hidden" r:id="rId8"/>
    <sheet name="slownik" sheetId="8" state="hidden" r:id="rId9"/>
    <sheet name="ISI_IwSS_IwT" sheetId="9" state="visible" r:id="rId10"/>
    <sheet name="Wskaźniki" sheetId="10" state="visible" r:id="rId11"/>
    <sheet name="Zmiany" sheetId="11" state="visible" r:id="rId12"/>
  </sheets>
  <definedNames>
    <definedName function="false" hidden="false" name="dodaj_naglowek" vbProcedure="false">slownik!$A$1:$A$14</definedName>
    <definedName function="false" hidden="false" name="EGZAMINY_ISI" vbProcedure="false">ISI_IwSS_IwT!$H$58:$H$80</definedName>
    <definedName function="false" hidden="false" name="EGZAMINY_IWSIZ" vbProcedure="false">ISI_IwSS_IwT!$H$83:$H$100</definedName>
    <definedName function="false" hidden="false" name="EGZAMINY_IWT" vbProcedure="false">ISI_IwSS_IwT!$H$103:$H$120</definedName>
    <definedName function="false" hidden="false" name="EGZAMINY_WSPOLNE_KIERUNKOWE" vbProcedure="false">ISI_IwSS_IwT!$H$23:$H$43</definedName>
    <definedName function="false" hidden="false" name="EGZAMINY_WSPOLNE_PODSTAWOWE" vbProcedure="false">ISI_IwSS_IwT!$H$14:$H$21</definedName>
    <definedName function="false" hidden="false" name="EGZAMINY_WSPOLNE_POZOSTALE" vbProcedure="false">ISI_IwSS_IwT!$H$45:$H$54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<sst xmlns="http://schemas.openxmlformats.org/spreadsheetml/2006/main" count="1124" uniqueCount="291">
  <si>
    <t xml:space="preserve">zal.</t>
  </si>
  <si>
    <t xml:space="preserve">zal. z oceną</t>
  </si>
  <si>
    <t xml:space="preserve">Semestr II</t>
  </si>
  <si>
    <t xml:space="preserve">egz.</t>
  </si>
  <si>
    <t xml:space="preserve">Lp.</t>
  </si>
  <si>
    <t xml:space="preserve">Nazwa przedmiotu</t>
  </si>
  <si>
    <t xml:space="preserve">Prowadzący zajęcia</t>
  </si>
  <si>
    <t xml:space="preserve">Sposób zaliczenia</t>
  </si>
  <si>
    <t xml:space="preserve">Razem godzin</t>
  </si>
  <si>
    <t xml:space="preserve">ECTS</t>
  </si>
  <si>
    <t xml:space="preserve">Liczba godzin</t>
  </si>
  <si>
    <t xml:space="preserve">W</t>
  </si>
  <si>
    <t xml:space="preserve">Ć</t>
  </si>
  <si>
    <t xml:space="preserve">L</t>
  </si>
  <si>
    <t xml:space="preserve">S</t>
  </si>
  <si>
    <t xml:space="preserve">ĆP</t>
  </si>
  <si>
    <t xml:space="preserve">ĆM</t>
  </si>
  <si>
    <t xml:space="preserve">LO</t>
  </si>
  <si>
    <t xml:space="preserve">LI</t>
  </si>
  <si>
    <t xml:space="preserve">ZTI</t>
  </si>
  <si>
    <t xml:space="preserve">P</t>
  </si>
  <si>
    <t xml:space="preserve">SK</t>
  </si>
  <si>
    <t xml:space="preserve">Razem II semestr</t>
  </si>
  <si>
    <t xml:space="preserve">Semestr III</t>
  </si>
  <si>
    <t xml:space="preserve">Razem III semestr</t>
  </si>
  <si>
    <t xml:space="preserve">Semestr IV</t>
  </si>
  <si>
    <t xml:space="preserve">Razem IV semestr</t>
  </si>
  <si>
    <t xml:space="preserve">Semestr V</t>
  </si>
  <si>
    <t xml:space="preserve">Razem V semestr</t>
  </si>
  <si>
    <t xml:space="preserve">Semestr VI</t>
  </si>
  <si>
    <t xml:space="preserve">Razem VI semestr</t>
  </si>
  <si>
    <t xml:space="preserve">Semestr VII</t>
  </si>
  <si>
    <t xml:space="preserve">Razem VII semestr</t>
  </si>
  <si>
    <t xml:space="preserve">Semestr VIII</t>
  </si>
  <si>
    <t xml:space="preserve">Razem VIII semestr</t>
  </si>
  <si>
    <t xml:space="preserve">SPECJALNOŚĆ - DO WYBORU: ANIMACJA SPOŁECZNO KULTURALNA</t>
  </si>
  <si>
    <t xml:space="preserve">SPECJALNOŚĆ - DO WYBORU: PORADNICTWO LOGOPEDYCZNE</t>
  </si>
  <si>
    <t xml:space="preserve">PRZEDMIOT DODATKOWY - DO WYBORU - JĘZYK ANGIELSKI</t>
  </si>
  <si>
    <t xml:space="preserve">PRZEDMIOT DODATKOWY - DO WYBORU - JĘZYK NIEMIECKI</t>
  </si>
  <si>
    <t xml:space="preserve">PRZEDMIOT DODATKOWY - DO WYBORU - JĘZYK FRANCUSKI</t>
  </si>
  <si>
    <t xml:space="preserve">PRZEDMIOTY KSZTAŁCENIA NAUCZYCIELSKIEGO</t>
  </si>
  <si>
    <t xml:space="preserve">PRZEDMIOTY OGÓLNE</t>
  </si>
  <si>
    <t xml:space="preserve">PRZEDMIOTY SPECJALNOŚCIOWE</t>
  </si>
  <si>
    <t xml:space="preserve">PRZEDMIOTY UZUPEŁNIAJĄCE</t>
  </si>
  <si>
    <t xml:space="preserve">BLOK TEMATYCZNY DO WYBORU - BLOK ŚRODOWISKOWY</t>
  </si>
  <si>
    <t xml:space="preserve">BLOK TEMATYCZNY DO WYBORU - BLOK SKARBOWY</t>
  </si>
  <si>
    <t xml:space="preserve">BLOK TEMATYCZNY DO WYBORU - BLOK E-ADMINISTRACJA</t>
  </si>
  <si>
    <t xml:space="preserve">PRZEDMIOT HUMANISTYCZNY - DO WYBORU</t>
  </si>
  <si>
    <t xml:space="preserve">PRZEDMIOT DO WYBORU</t>
  </si>
  <si>
    <t xml:space="preserve">Plan studiów</t>
  </si>
  <si>
    <t xml:space="preserve">Obowiązuje dla roczników, które rozpoczęły studia w roku akademickim:</t>
  </si>
  <si>
    <t xml:space="preserve">2016/2017, 2017/2018, 2018/2019</t>
  </si>
  <si>
    <t xml:space="preserve">Planowy okres studiów:</t>
  </si>
  <si>
    <t xml:space="preserve">2016-2020, 2017-2021, 2018-2022</t>
  </si>
  <si>
    <t xml:space="preserve">Kierunek:</t>
  </si>
  <si>
    <t xml:space="preserve">INFORMATYKA</t>
  </si>
  <si>
    <t xml:space="preserve">Specjalność/specjalizacja:</t>
  </si>
  <si>
    <t xml:space="preserve">INFORMATYKA STOSOWANA</t>
  </si>
  <si>
    <t xml:space="preserve">Tryb studiów:</t>
  </si>
  <si>
    <t xml:space="preserve">STACJONARNY</t>
  </si>
  <si>
    <t xml:space="preserve">Profil:</t>
  </si>
  <si>
    <t xml:space="preserve">PRAKTYCZNY</t>
  </si>
  <si>
    <t xml:space="preserve">Wersja:</t>
  </si>
  <si>
    <t xml:space="preserve">7.50 (2017-06-13 8:30)</t>
  </si>
  <si>
    <t xml:space="preserve">Opcja</t>
  </si>
  <si>
    <t xml:space="preserve">Nauki podsta-wowe</t>
  </si>
  <si>
    <t xml:space="preserve">Obieralny</t>
  </si>
  <si>
    <t xml:space="preserve">Kod Erasmusa</t>
  </si>
  <si>
    <t xml:space="preserve">Forma zaliczenia
(nr semestru)</t>
  </si>
  <si>
    <t xml:space="preserve">Razem godz.</t>
  </si>
  <si>
    <t xml:space="preserve">Moduł obieralny</t>
  </si>
  <si>
    <t xml:space="preserve">rok 1</t>
  </si>
  <si>
    <t xml:space="preserve">rok 2</t>
  </si>
  <si>
    <t xml:space="preserve">rok 3</t>
  </si>
  <si>
    <t xml:space="preserve">rok 4</t>
  </si>
  <si>
    <t xml:space="preserve">semestr I</t>
  </si>
  <si>
    <t xml:space="preserve">semestr II</t>
  </si>
  <si>
    <t xml:space="preserve">semestr III</t>
  </si>
  <si>
    <t xml:space="preserve">semestr IV</t>
  </si>
  <si>
    <t xml:space="preserve">semestr V</t>
  </si>
  <si>
    <t xml:space="preserve">semestr VI</t>
  </si>
  <si>
    <t xml:space="preserve">semestr VII</t>
  </si>
  <si>
    <t xml:space="preserve">PRZEDMIOTY PODSTAWOWE</t>
  </si>
  <si>
    <t xml:space="preserve">1</t>
  </si>
  <si>
    <t xml:space="preserve">Algebra liniowa</t>
  </si>
  <si>
    <t xml:space="preserve">TAK</t>
  </si>
  <si>
    <t xml:space="preserve">NIE</t>
  </si>
  <si>
    <t xml:space="preserve">11.1</t>
  </si>
  <si>
    <t xml:space="preserve">2</t>
  </si>
  <si>
    <t xml:space="preserve">Analiza matematyczna</t>
  </si>
  <si>
    <t xml:space="preserve">3</t>
  </si>
  <si>
    <t xml:space="preserve">Równania różniczkowe w naukach technicznych</t>
  </si>
  <si>
    <t xml:space="preserve">4</t>
  </si>
  <si>
    <t xml:space="preserve">Statystyka stosowana i probabilistyka</t>
  </si>
  <si>
    <t xml:space="preserve">11.2</t>
  </si>
  <si>
    <t xml:space="preserve">5</t>
  </si>
  <si>
    <t xml:space="preserve">Metody numeryczne w obliczeniach technicznych</t>
  </si>
  <si>
    <t xml:space="preserve">11.9</t>
  </si>
  <si>
    <t xml:space="preserve">6</t>
  </si>
  <si>
    <t xml:space="preserve">Przedmiot obieralny B</t>
  </si>
  <si>
    <t xml:space="preserve">06.2 / 06.5 / 06.6 / 03.5</t>
  </si>
  <si>
    <t xml:space="preserve">7</t>
  </si>
  <si>
    <t xml:space="preserve">Fizyka I</t>
  </si>
  <si>
    <t xml:space="preserve">13.2</t>
  </si>
  <si>
    <t xml:space="preserve">8</t>
  </si>
  <si>
    <t xml:space="preserve">Fizyka II</t>
  </si>
  <si>
    <t xml:space="preserve">PRZEDMIOTY KIERUNKOWE</t>
  </si>
  <si>
    <t xml:space="preserve">Wstęp do informatyki</t>
  </si>
  <si>
    <t xml:space="preserve">11.3</t>
  </si>
  <si>
    <t xml:space="preserve">Algorytmy i struktury danych</t>
  </si>
  <si>
    <t xml:space="preserve">Języki i techniki programowania</t>
  </si>
  <si>
    <t xml:space="preserve">Programowanie obiektowe I</t>
  </si>
  <si>
    <t xml:space="preserve">Narzędzia i środowiska programistyczne</t>
  </si>
  <si>
    <t xml:space="preserve">Badania operacyjne</t>
  </si>
  <si>
    <t xml:space="preserve">Programowanie obiektowe II</t>
  </si>
  <si>
    <t xml:space="preserve">Programowanie obiektowe III</t>
  </si>
  <si>
    <t xml:space="preserve">9</t>
  </si>
  <si>
    <t xml:space="preserve">Sieci kolejkowe</t>
  </si>
  <si>
    <t xml:space="preserve">10</t>
  </si>
  <si>
    <t xml:space="preserve">Systemy operacyjne</t>
  </si>
  <si>
    <t xml:space="preserve">11</t>
  </si>
  <si>
    <t xml:space="preserve">Architektury systemów komputerowych</t>
  </si>
  <si>
    <t xml:space="preserve">12</t>
  </si>
  <si>
    <t xml:space="preserve">Przetwarzanie obrazów cyfrowych</t>
  </si>
  <si>
    <t xml:space="preserve">13</t>
  </si>
  <si>
    <t xml:space="preserve">Przetwarzanie obrazów cyfrowych II</t>
  </si>
  <si>
    <t xml:space="preserve">14</t>
  </si>
  <si>
    <t xml:space="preserve">Bazy danych I</t>
  </si>
  <si>
    <t xml:space="preserve">15</t>
  </si>
  <si>
    <t xml:space="preserve">Inżynieria oprogramowania</t>
  </si>
  <si>
    <t xml:space="preserve">16</t>
  </si>
  <si>
    <t xml:space="preserve">Inżynieria oprogramowania II</t>
  </si>
  <si>
    <t xml:space="preserve">17</t>
  </si>
  <si>
    <t xml:space="preserve">Sieci komputerowe</t>
  </si>
  <si>
    <t xml:space="preserve">18</t>
  </si>
  <si>
    <t xml:space="preserve">Paradygmaty programowania</t>
  </si>
  <si>
    <t xml:space="preserve">19</t>
  </si>
  <si>
    <t xml:space="preserve">Podstawy programowania systemów mobilnych</t>
  </si>
  <si>
    <t xml:space="preserve">20</t>
  </si>
  <si>
    <t xml:space="preserve">Podstawy programowania systemów mobilnych II</t>
  </si>
  <si>
    <t xml:space="preserve">21</t>
  </si>
  <si>
    <t xml:space="preserve">Symulatory systemów dynamicznych</t>
  </si>
  <si>
    <t xml:space="preserve">POZOSTAŁE PRZEDMIOTY</t>
  </si>
  <si>
    <t xml:space="preserve">Przedmiot obieralny A</t>
  </si>
  <si>
    <t xml:space="preserve">08.0 / 14.0</t>
  </si>
  <si>
    <t xml:space="preserve">Przedmiot obieralny C</t>
  </si>
  <si>
    <t xml:space="preserve">09.0</t>
  </si>
  <si>
    <t xml:space="preserve">Ergonomia, bezpieczeństwo i higiena pracy</t>
  </si>
  <si>
    <t xml:space="preserve">06.9</t>
  </si>
  <si>
    <t xml:space="preserve">Wychowanie fizyczne</t>
  </si>
  <si>
    <t xml:space="preserve">16.1</t>
  </si>
  <si>
    <t xml:space="preserve">Lektorat języka angielskiego / niemieckiego / francuskiego / włoskiego / rosyjskiego</t>
  </si>
  <si>
    <t xml:space="preserve">2-5</t>
  </si>
  <si>
    <t xml:space="preserve">Aspekty prawne informatyki</t>
  </si>
  <si>
    <t xml:space="preserve">10.9</t>
  </si>
  <si>
    <t xml:space="preserve">Przygotowanie pracy dyplomowej</t>
  </si>
  <si>
    <t xml:space="preserve">Laboratorium dyplomowe</t>
  </si>
  <si>
    <t xml:space="preserve">Seminarium dyplomowe</t>
  </si>
  <si>
    <t xml:space="preserve">SUMA Przedmioty obowiązkowe</t>
  </si>
  <si>
    <t xml:space="preserve">MODUŁ:</t>
  </si>
  <si>
    <t xml:space="preserve">Inżynieria systemów informatycznych</t>
  </si>
  <si>
    <t xml:space="preserve">Bazy danych II</t>
  </si>
  <si>
    <t xml:space="preserve">I</t>
  </si>
  <si>
    <t xml:space="preserve">Tworzenie gier</t>
  </si>
  <si>
    <t xml:space="preserve">Języki i systemy sztucznej inteligencji</t>
  </si>
  <si>
    <t xml:space="preserve">Techniki kompilacji</t>
  </si>
  <si>
    <t xml:space="preserve">Technologie obiektowe i komponentowe</t>
  </si>
  <si>
    <t xml:space="preserve">Programowanie UI</t>
  </si>
  <si>
    <t xml:space="preserve">Programowanie systemów mobilnych</t>
  </si>
  <si>
    <t xml:space="preserve">I,T</t>
  </si>
  <si>
    <t xml:space="preserve">Technologie obiektowe i komponentowe II</t>
  </si>
  <si>
    <t xml:space="preserve">Programowanie UI II</t>
  </si>
  <si>
    <t xml:space="preserve">Programowanie systemów mobilnych II</t>
  </si>
  <si>
    <t xml:space="preserve">Grafika komputerowa</t>
  </si>
  <si>
    <t xml:space="preserve">Kryptografia oraz bezpieczeństwo sieci i systemów informatycznych</t>
  </si>
  <si>
    <t xml:space="preserve">I, T</t>
  </si>
  <si>
    <t xml:space="preserve">Programowanie systemów rozproszonych</t>
  </si>
  <si>
    <t xml:space="preserve">Testowanie i jakość oprogramowania</t>
  </si>
  <si>
    <t xml:space="preserve">Modelowanie, analiza i hurtownie danych</t>
  </si>
  <si>
    <t xml:space="preserve">Technologie aplikacji internetowych</t>
  </si>
  <si>
    <t xml:space="preserve">Modelowanie procesów biznesowych i zarządzanie wiedzą</t>
  </si>
  <si>
    <t xml:space="preserve">Kryptografia oraz bezpieczeństwo sieci i systemów informatycznych II</t>
  </si>
  <si>
    <t xml:space="preserve">Opcja 3/6</t>
  </si>
  <si>
    <t xml:space="preserve">Programowanie systemów rozproszonych II</t>
  </si>
  <si>
    <t xml:space="preserve">Testowanie i jakość oprogramowania II</t>
  </si>
  <si>
    <t xml:space="preserve">Modelowanie, analiza i hurtownie danych II</t>
  </si>
  <si>
    <t xml:space="preserve">Technologie aplikacji internetowych II</t>
  </si>
  <si>
    <t xml:space="preserve">Modelowanie procesów biznesowych i zarządzanie wiedzą II</t>
  </si>
  <si>
    <t xml:space="preserve">SUMA Inżynieria systemów informatycznych</t>
  </si>
  <si>
    <t xml:space="preserve">Informatyka w systemach sterowania</t>
  </si>
  <si>
    <t xml:space="preserve">Podstawy automatyki</t>
  </si>
  <si>
    <t xml:space="preserve">Analiza i przetwarzanie sygnałów</t>
  </si>
  <si>
    <t xml:space="preserve">06.5</t>
  </si>
  <si>
    <t xml:space="preserve">S, T</t>
  </si>
  <si>
    <t xml:space="preserve">Oprogramowanie diagnostyczno-pomiarowe</t>
  </si>
  <si>
    <t xml:space="preserve">Oprogramowanie diagnostyczno-pomiarowe II</t>
  </si>
  <si>
    <t xml:space="preserve">Programowanie systemów wbudowanych</t>
  </si>
  <si>
    <t xml:space="preserve">Programowanie systemów wbudowanych II</t>
  </si>
  <si>
    <t xml:space="preserve">Podstawy techniki cyfrowej</t>
  </si>
  <si>
    <t xml:space="preserve">Programowanie maszyn CNC</t>
  </si>
  <si>
    <t xml:space="preserve">06.6</t>
  </si>
  <si>
    <t xml:space="preserve">Programowanie sterowników PLC</t>
  </si>
  <si>
    <t xml:space="preserve">Systemy SCADA i HMI</t>
  </si>
  <si>
    <t xml:space="preserve">Algorytmy optymalizacji</t>
  </si>
  <si>
    <t xml:space="preserve">Programowanie w robotyce</t>
  </si>
  <si>
    <t xml:space="preserve">Programowanie w robotyce II</t>
  </si>
  <si>
    <t xml:space="preserve">Programowanie systemów wbudowanych i Internetu rzeczy</t>
  </si>
  <si>
    <t xml:space="preserve">Programowanie systemów wbudowanych i Internetu rzeczy II</t>
  </si>
  <si>
    <t xml:space="preserve">Systemy rozmyte</t>
  </si>
  <si>
    <t xml:space="preserve">Systemy rozmyte II</t>
  </si>
  <si>
    <t xml:space="preserve">Komputerowe systemy sterowania</t>
  </si>
  <si>
    <t xml:space="preserve">SUMA Informatyka w systemach sterowania</t>
  </si>
  <si>
    <t xml:space="preserve">Informatyka w telekomunikacji</t>
  </si>
  <si>
    <t xml:space="preserve">Podstawy radiokomunikacji</t>
  </si>
  <si>
    <t xml:space="preserve">T</t>
  </si>
  <si>
    <t xml:space="preserve">Rozległe sieci komputerowe </t>
  </si>
  <si>
    <t xml:space="preserve">Podstawy teleinformatyki</t>
  </si>
  <si>
    <t xml:space="preserve">Podstawy komutacji</t>
  </si>
  <si>
    <t xml:space="preserve">Systemy radiokomunikacyjne</t>
  </si>
  <si>
    <t xml:space="preserve">Sieci sensoryczne</t>
  </si>
  <si>
    <t xml:space="preserve">Bezprzewodowe sieci transmisji danych I</t>
  </si>
  <si>
    <t xml:space="preserve">Bezprzewodowe sieci transmisji danych II</t>
  </si>
  <si>
    <t xml:space="preserve">SUMA Informatyka w telekomunikacji</t>
  </si>
  <si>
    <t xml:space="preserve">Praktyka 12-tyg. w przerwie międzysemestralnej po 6 semestrze studiów ALBO w semestrze 7</t>
  </si>
  <si>
    <t xml:space="preserve">SUMA Przedmioty nieobieralne oraz praktyka w całym okresie studiów</t>
  </si>
  <si>
    <t xml:space="preserve">SUMA Inżynieria systemów informatycznych (przedmioty obieralne + przedmioty nieobieralne)</t>
  </si>
  <si>
    <t xml:space="preserve">SUMA Informatyka w systemach sterowania (przedmioty obieralne + przedmioty nieobieralne)</t>
  </si>
  <si>
    <t xml:space="preserve">SUMA Informatyka w telekomunikacji (przedmioty obieralne + przedmioty nieobieralne)</t>
  </si>
  <si>
    <t xml:space="preserve">Kursy uzupełniające:</t>
  </si>
  <si>
    <t xml:space="preserve">Semestr</t>
  </si>
  <si>
    <t xml:space="preserve">Szkolenie BHP</t>
  </si>
  <si>
    <t xml:space="preserve">Szkolenie biblioteczne</t>
  </si>
  <si>
    <t xml:space="preserve">Wprowadzenie na rynek pracy</t>
  </si>
  <si>
    <t xml:space="preserve">Oznaczenia:</t>
  </si>
  <si>
    <t xml:space="preserve"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</si>
  <si>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 xml:space="preserve">Wskaźnik</t>
  </si>
  <si>
    <t xml:space="preserve">Wartość</t>
  </si>
  <si>
    <t xml:space="preserve">Wskazana liczba pkt przypisywana dla 1 godz. zajęć</t>
  </si>
  <si>
    <t xml:space="preserve">Maks. liczba godz. przewidzianych programem stud.</t>
  </si>
  <si>
    <t xml:space="preserve">Liczba egzaminów</t>
  </si>
  <si>
    <t xml:space="preserve">Semestr 1</t>
  </si>
  <si>
    <t xml:space="preserve">Semestr 2</t>
  </si>
  <si>
    <t xml:space="preserve">Semestr 3</t>
  </si>
  <si>
    <t xml:space="preserve">Semestr 4</t>
  </si>
  <si>
    <t xml:space="preserve">Semestr 5</t>
  </si>
  <si>
    <t xml:space="preserve">Semestr 6</t>
  </si>
  <si>
    <t xml:space="preserve">Semestr 7</t>
  </si>
  <si>
    <t xml:space="preserve">- Inżynieria systemów informatycznych</t>
  </si>
  <si>
    <t xml:space="preserve">- Informatyka w systemach sterowania</t>
  </si>
  <si>
    <t xml:space="preserve">- Informatyka w telekomunikacji</t>
  </si>
  <si>
    <t xml:space="preserve">Liczba ECTS</t>
  </si>
  <si>
    <t xml:space="preserve">- Przedmioty wspólne</t>
  </si>
  <si>
    <t xml:space="preserve">- Informatyka w sterowaniu i zarządzaniu</t>
  </si>
  <si>
    <t xml:space="preserve">Obieralność</t>
  </si>
  <si>
    <t xml:space="preserve">Obieralne ECTS [%]</t>
  </si>
  <si>
    <t xml:space="preserve">Obieralne ECTS [%] (język obcy, WF)</t>
  </si>
  <si>
    <t xml:space="preserve">Obieralne ECTS [%] (język obcy, WF, praktyka zawodowa)</t>
  </si>
  <si>
    <t xml:space="preserve">Lektorat</t>
  </si>
  <si>
    <t xml:space="preserve">języka angielski</t>
  </si>
  <si>
    <t xml:space="preserve">język niemiecki</t>
  </si>
  <si>
    <t xml:space="preserve">język francuski</t>
  </si>
  <si>
    <t xml:space="preserve">język rosyjski</t>
  </si>
  <si>
    <t xml:space="preserve">język włoski</t>
  </si>
  <si>
    <t xml:space="preserve">Formy zajęć</t>
  </si>
  <si>
    <t xml:space="preserve">SUMA</t>
  </si>
  <si>
    <t xml:space="preserve">Ć, ĆP, L, Lo, Li, P, Pr, S</t>
  </si>
  <si>
    <t xml:space="preserve">W + Ć, ĆP, L, Lo, Li, P, Pr, S</t>
  </si>
  <si>
    <t xml:space="preserve">Formy zajęć – Wskaźniki</t>
  </si>
  <si>
    <t xml:space="preserve">Zajęcia międzyinstytutowe</t>
  </si>
  <si>
    <t xml:space="preserve">n/d</t>
  </si>
  <si>
    <t xml:space="preserve">Zajęcia wszystkie</t>
  </si>
  <si>
    <t xml:space="preserve">Zajęcia wymagające bezpośredniego udziału nauczyciela akademickiego</t>
  </si>
  <si>
    <t xml:space="preserve">Zajęcia praktyczne</t>
  </si>
  <si>
    <t xml:space="preserve">Przed zmianą</t>
  </si>
  <si>
    <t xml:space="preserve">Po zmianie</t>
  </si>
  <si>
    <t xml:space="preserve">Rodzaj zmiany</t>
  </si>
  <si>
    <t xml:space="preserve">Instytut:</t>
  </si>
  <si>
    <t xml:space="preserve">Politechniczny</t>
  </si>
  <si>
    <t xml:space="preserve">Zakład:</t>
  </si>
  <si>
    <t xml:space="preserve">Informatyki</t>
  </si>
  <si>
    <t xml:space="preserve">Informatyka</t>
  </si>
  <si>
    <t xml:space="preserve">Specjalność:</t>
  </si>
  <si>
    <t xml:space="preserve">Informatyka Stosowana</t>
  </si>
  <si>
    <t xml:space="preserve">Stacjonarne</t>
  </si>
  <si>
    <t xml:space="preserve">Data opracowania:</t>
  </si>
  <si>
    <t xml:space="preserve">Autor:</t>
  </si>
  <si>
    <t xml:space="preserve">W. Byrski, D. Król, T. Potempa</t>
  </si>
  <si>
    <t xml:space="preserve">Rewizja:</t>
  </si>
  <si>
    <t xml:space="preserve">7.4</t>
  </si>
  <si>
    <t xml:space="preserve">Ostatnia zmiana:</t>
  </si>
  <si>
    <t xml:space="preserve">Zmiany: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</si>
</sst>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%"/>
    <numFmt numFmtId="167" formatCode="0"/>
    <numFmt numFmtId="168" formatCode="0.00%"/>
    <numFmt numFmtId="169" formatCode="0.00"/>
    <numFmt numFmtId="170" formatCode="YYYY\-MM\-DD"/>
    <numFmt numFmtId="171" formatCode="YY\-MM\-DD\ HH:MM"/>
  </numFmts>
  <fonts count="33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b val="true"/>
      <sz val="12"/>
      <color rgb="FF3333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3333FF"/>
      <name val="Arial"/>
      <family val="2"/>
      <charset val="1"/>
    </font>
    <font>
      <b val="true"/>
      <sz val="12"/>
      <color rgb="FF000000"/>
      <name val="Arial ce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3"/>
      <name val="Arial"/>
      <family val="2"/>
      <charset val="1"/>
    </font>
    <font>
      <sz val="10"/>
      <color rgb="FFFF3333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Arial ce"/>
      <family val="2"/>
      <charset val="1"/>
    </font>
    <font>
      <b val="true"/>
      <sz val="12"/>
      <color rgb="FFFF0000"/>
      <name val="Arial"/>
      <family val="2"/>
      <charset val="1"/>
    </font>
    <font>
      <sz val="11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DDDDDD"/>
      </patternFill>
    </fill>
    <fill>
      <patternFill patternType="solid">
        <fgColor rgb="FFAECF00"/>
        <bgColor rgb="FFFFD320"/>
      </patternFill>
    </fill>
    <fill>
      <patternFill patternType="solid">
        <fgColor rgb="FFFFD320"/>
        <bgColor rgb="FFFFFF0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tted">
        <color rgb="FF3333FF"/>
      </left>
      <right style="thin">
        <color rgb="FF3333FF"/>
      </right>
      <top style="thin">
        <color rgb="FF3333FF"/>
      </top>
      <bottom style="thin">
        <color rgb="FF3333FF"/>
      </bottom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medium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/>
      <right style="medium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6" fillId="0" borderId="4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8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2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6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2" borderId="6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2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1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1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7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11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11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1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11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11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11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1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12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1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1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1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12" borderId="1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6" fillId="12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1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1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1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6" fillId="13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6" fillId="1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13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1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2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1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1" fillId="11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1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1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12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1" fillId="1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3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1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13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1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AECF00"/>
      <rgbColor rgb="FFFFD32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6.2"/>
    <col collapsed="false" customWidth="true" hidden="false" outlineLevel="0" max="3" min="2" style="0" width="76.79"/>
    <col collapsed="false" customWidth="true" hidden="false" outlineLevel="0" max="4" min="4" style="0" width="24.95"/>
    <col collapsed="false" customWidth="true" hidden="false" outlineLevel="0" max="6" min="5" style="0" width="7.03"/>
    <col collapsed="false" customWidth="true" hidden="false" outlineLevel="0" max="17" min="7" style="0" width="3.72"/>
    <col collapsed="false" customWidth="true" hidden="false" outlineLevel="0" max="18" min="18" style="0" width="7.03"/>
    <col collapsed="false" customWidth="false" hidden="true" outlineLevel="0" max="19" min="19" style="0" width="11.52"/>
    <col collapsed="false" customWidth="true" hidden="false" outlineLevel="0" max="1025" min="20" style="0" width="8.55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</v>
      </c>
    </row>
    <row r="3" customFormat="false" ht="12.75" hidden="false" customHeight="tru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 t="s">
        <v>3</v>
      </c>
    </row>
    <row r="4" customFormat="false" ht="12.75" hidden="false" customHeight="true" outlineLevel="0" collapsed="false">
      <c r="A4" s="3" t="s">
        <v>4</v>
      </c>
      <c r="B4" s="3" t="s">
        <v>5</v>
      </c>
      <c r="C4" s="3" t="s">
        <v>6</v>
      </c>
      <c r="D4" s="4" t="s">
        <v>7</v>
      </c>
      <c r="E4" s="5" t="s">
        <v>8</v>
      </c>
      <c r="F4" s="3" t="s">
        <v>9</v>
      </c>
      <c r="G4" s="6" t="s">
        <v>10</v>
      </c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</row>
    <row r="5" customFormat="false" ht="12.75" hidden="false" customHeight="true" outlineLevel="0" collapsed="false">
      <c r="A5" s="3"/>
      <c r="B5" s="3"/>
      <c r="C5" s="3"/>
      <c r="D5" s="4"/>
      <c r="E5" s="5"/>
      <c r="F5" s="5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"/>
      <c r="S5" s="1"/>
    </row>
    <row r="6" customFormat="false" ht="12.75" hidden="false" customHeight="true" outlineLevel="0" collapsed="false">
      <c r="A6" s="7" t="n">
        <v>1</v>
      </c>
      <c r="B6" s="8"/>
      <c r="C6" s="9"/>
      <c r="D6" s="10"/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"/>
      <c r="S6" s="1"/>
    </row>
    <row r="7" customFormat="false" ht="12.75" hidden="false" customHeight="true" outlineLevel="0" collapsed="false">
      <c r="A7" s="7" t="n">
        <v>2</v>
      </c>
      <c r="B7" s="8"/>
      <c r="C7" s="9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</row>
    <row r="8" customFormat="false" ht="12.75" hidden="false" customHeight="true" outlineLevel="0" collapsed="false">
      <c r="A8" s="7" t="n">
        <v>3</v>
      </c>
      <c r="B8" s="8"/>
      <c r="C8" s="9"/>
      <c r="D8" s="10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"/>
      <c r="S8" s="1"/>
    </row>
    <row r="9" customFormat="false" ht="12.75" hidden="false" customHeight="true" outlineLevel="0" collapsed="false">
      <c r="A9" s="7" t="n">
        <v>4</v>
      </c>
      <c r="B9" s="12"/>
      <c r="C9" s="13"/>
      <c r="D9" s="10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"/>
      <c r="S9" s="1"/>
    </row>
    <row r="10" customFormat="false" ht="12.75" hidden="false" customHeight="true" outlineLevel="0" collapsed="false">
      <c r="A10" s="7" t="n">
        <v>5</v>
      </c>
      <c r="B10" s="8"/>
      <c r="C10" s="9"/>
      <c r="D10" s="10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  <c r="S10" s="1"/>
    </row>
    <row r="11" customFormat="false" ht="12.75" hidden="false" customHeight="true" outlineLevel="0" collapsed="false">
      <c r="A11" s="7" t="n">
        <v>6</v>
      </c>
      <c r="B11" s="8"/>
      <c r="C11" s="9"/>
      <c r="D11" s="10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</row>
    <row r="12" customFormat="false" ht="12.75" hidden="false" customHeight="true" outlineLevel="0" collapsed="false">
      <c r="A12" s="7" t="n">
        <v>7</v>
      </c>
      <c r="B12" s="8"/>
      <c r="C12" s="9"/>
      <c r="D12" s="10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</row>
    <row r="13" customFormat="false" ht="12.75" hidden="false" customHeight="true" outlineLevel="0" collapsed="false">
      <c r="A13" s="8" t="n">
        <v>8</v>
      </c>
      <c r="B13" s="8"/>
      <c r="C13" s="9"/>
      <c r="D13" s="10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"/>
      <c r="S13" s="1"/>
    </row>
    <row r="14" customFormat="false" ht="12.75" hidden="false" customHeight="true" outlineLevel="0" collapsed="false">
      <c r="A14" s="8" t="n">
        <v>9</v>
      </c>
      <c r="B14" s="8"/>
      <c r="C14" s="9"/>
      <c r="D14" s="10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"/>
      <c r="S14" s="1"/>
    </row>
    <row r="15" customFormat="false" ht="12.75" hidden="false" customHeight="true" outlineLevel="0" collapsed="false">
      <c r="A15" s="8" t="n">
        <v>10</v>
      </c>
      <c r="B15" s="8"/>
      <c r="C15" s="9"/>
      <c r="D15" s="10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/>
      <c r="S15" s="1"/>
    </row>
    <row r="16" customFormat="false" ht="12.75" hidden="false" customHeight="true" outlineLevel="0" collapsed="false">
      <c r="A16" s="8" t="n">
        <v>11</v>
      </c>
      <c r="B16" s="8"/>
      <c r="C16" s="9"/>
      <c r="D16" s="10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"/>
      <c r="S16" s="1"/>
    </row>
    <row r="17" customFormat="false" ht="12.75" hidden="false" customHeight="true" outlineLevel="0" collapsed="false">
      <c r="A17" s="8" t="n">
        <v>12</v>
      </c>
      <c r="B17" s="8"/>
      <c r="C17" s="9"/>
      <c r="D17" s="10"/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/>
      <c r="S17" s="1"/>
    </row>
    <row r="18" customFormat="false" ht="12.75" hidden="false" customHeight="true" outlineLevel="0" collapsed="false">
      <c r="A18" s="8" t="n">
        <v>13</v>
      </c>
      <c r="B18" s="8"/>
      <c r="C18" s="9"/>
      <c r="D18" s="10"/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  <c r="S18" s="1"/>
    </row>
    <row r="19" customFormat="false" ht="12.75" hidden="false" customHeight="true" outlineLevel="0" collapsed="false">
      <c r="A19" s="8" t="n">
        <v>14</v>
      </c>
      <c r="B19" s="8"/>
      <c r="C19" s="9"/>
      <c r="D19" s="10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/>
      <c r="S19" s="1"/>
    </row>
    <row r="20" customFormat="false" ht="12.75" hidden="false" customHeight="true" outlineLevel="0" collapsed="false">
      <c r="A20" s="8" t="n">
        <v>15</v>
      </c>
      <c r="B20" s="8"/>
      <c r="C20" s="9"/>
      <c r="D20" s="10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/>
      <c r="S20" s="1"/>
    </row>
    <row r="21" customFormat="false" ht="12.75" hidden="false" customHeight="true" outlineLevel="0" collapsed="false">
      <c r="A21" s="8" t="n">
        <v>16</v>
      </c>
      <c r="B21" s="8"/>
      <c r="C21" s="9"/>
      <c r="D21" s="10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1"/>
    </row>
    <row r="22" customFormat="false" ht="12.75" hidden="false" customHeight="true" outlineLevel="0" collapsed="false">
      <c r="A22" s="8" t="n">
        <v>17</v>
      </c>
      <c r="B22" s="8"/>
      <c r="C22" s="9"/>
      <c r="D22" s="10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/>
      <c r="S22" s="1"/>
    </row>
    <row r="23" customFormat="false" ht="12.75" hidden="false" customHeight="true" outlineLevel="0" collapsed="false">
      <c r="A23" s="8" t="n">
        <v>18</v>
      </c>
      <c r="B23" s="8"/>
      <c r="C23" s="9"/>
      <c r="D23" s="10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"/>
      <c r="S23" s="1"/>
    </row>
    <row r="24" customFormat="false" ht="12.75" hidden="false" customHeight="true" outlineLevel="0" collapsed="false">
      <c r="A24" s="8" t="n">
        <v>19</v>
      </c>
      <c r="B24" s="8"/>
      <c r="C24" s="9"/>
      <c r="D24" s="10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  <c r="S24" s="1"/>
    </row>
    <row r="25" customFormat="false" ht="12.75" hidden="false" customHeight="true" outlineLevel="0" collapsed="false">
      <c r="A25" s="8" t="n">
        <v>20</v>
      </c>
      <c r="B25" s="8"/>
      <c r="C25" s="9"/>
      <c r="D25" s="10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"/>
      <c r="S25" s="1"/>
    </row>
    <row r="26" customFormat="false" ht="12.75" hidden="false" customHeight="true" outlineLevel="0" collapsed="false">
      <c r="A26" s="7"/>
      <c r="B26" s="8" t="s">
        <v>22</v>
      </c>
      <c r="C26" s="8"/>
      <c r="D26" s="14"/>
      <c r="E26" s="8" t="n">
        <f aca="false">SUM(E6:E25)</f>
        <v>0</v>
      </c>
      <c r="F26" s="8" t="n">
        <f aca="false">IF(SUM(F6:F25)&lt;=33,SUM(F6:F25),"Błąd ECTS")</f>
        <v>0</v>
      </c>
      <c r="G26" s="8" t="n">
        <f aca="false">SUM(G6:G25)</f>
        <v>0</v>
      </c>
      <c r="H26" s="8" t="n">
        <f aca="false">SUM(H6:H25)</f>
        <v>0</v>
      </c>
      <c r="I26" s="8" t="n">
        <f aca="false">SUM(I6:I25)</f>
        <v>0</v>
      </c>
      <c r="J26" s="8" t="n">
        <f aca="false">SUM(J6:J25)</f>
        <v>0</v>
      </c>
      <c r="K26" s="8" t="n">
        <f aca="false">SUM(K6:K25)</f>
        <v>0</v>
      </c>
      <c r="L26" s="8" t="n">
        <f aca="false">SUM(L6:L25)</f>
        <v>0</v>
      </c>
      <c r="M26" s="8" t="n">
        <f aca="false">SUM(M6:M25)</f>
        <v>0</v>
      </c>
      <c r="N26" s="8" t="n">
        <f aca="false">SUM(N6:N25)</f>
        <v>0</v>
      </c>
      <c r="O26" s="8" t="n">
        <f aca="false">SUM(O6:O25)</f>
        <v>0</v>
      </c>
      <c r="P26" s="8" t="n">
        <f aca="false">SUM(P6:P25)</f>
        <v>0</v>
      </c>
      <c r="Q26" s="8" t="n">
        <f aca="false">SUM(Q6:Q25)</f>
        <v>0</v>
      </c>
      <c r="R26" s="1"/>
      <c r="S26" s="1"/>
    </row>
  </sheetData>
  <mergeCells count="7">
    <mergeCell ref="A4:A5"/>
    <mergeCell ref="B4:B5"/>
    <mergeCell ref="C4:C5"/>
    <mergeCell ref="D4:D5"/>
    <mergeCell ref="E4:E5"/>
    <mergeCell ref="F4:F5"/>
    <mergeCell ref="G4:Q4"/>
  </mergeCells>
  <dataValidations count="1">
    <dataValidation allowBlank="true" operator="equal" showDropDown="false" showErrorMessage="true" showInputMessage="false" sqref="D6:D25" type="list">
      <formula1>$S$1:$S$3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71" activeCellId="0" sqref="A71"/>
    </sheetView>
  </sheetViews>
  <sheetFormatPr defaultRowHeight="12.75" zeroHeight="false" outlineLevelRow="0" outlineLevelCol="0"/>
  <cols>
    <col collapsed="false" customWidth="true" hidden="false" outlineLevel="0" max="1" min="1" style="0" width="80.51"/>
    <col collapsed="false" customWidth="true" hidden="false" outlineLevel="0" max="9" min="2" style="0" width="13.51"/>
    <col collapsed="false" customWidth="true" hidden="false" outlineLevel="0" max="10" min="10" style="0" width="9.79"/>
    <col collapsed="false" customWidth="true" hidden="false" outlineLevel="0" max="1025" min="11" style="0" width="8.55"/>
  </cols>
  <sheetData>
    <row r="1" customFormat="false" ht="12.75" hidden="false" customHeight="true" outlineLevel="0" collapsed="false">
      <c r="A1" s="215" t="s">
        <v>235</v>
      </c>
      <c r="B1" s="216" t="s">
        <v>236</v>
      </c>
      <c r="C1" s="1"/>
      <c r="D1" s="1"/>
      <c r="E1" s="1"/>
      <c r="F1" s="1"/>
      <c r="G1" s="1"/>
      <c r="H1" s="1"/>
      <c r="I1" s="1"/>
      <c r="J1" s="1"/>
    </row>
    <row r="2" customFormat="false" ht="12.75" hidden="false" customHeight="true" outlineLevel="0" collapsed="false">
      <c r="A2" s="217" t="s">
        <v>237</v>
      </c>
      <c r="B2" s="218" t="n">
        <f aca="false">15/(2520/210)</f>
        <v>1.25</v>
      </c>
      <c r="C2" s="1"/>
      <c r="D2" s="1"/>
      <c r="E2" s="1"/>
      <c r="F2" s="1"/>
      <c r="G2" s="1"/>
      <c r="H2" s="1"/>
      <c r="I2" s="1"/>
      <c r="J2" s="1"/>
    </row>
    <row r="3" customFormat="false" ht="12.75" hidden="false" customHeight="true" outlineLevel="0" collapsed="false">
      <c r="A3" s="217" t="s">
        <v>238</v>
      </c>
      <c r="B3" s="219" t="n">
        <v>2530</v>
      </c>
      <c r="C3" s="1"/>
      <c r="D3" s="1"/>
      <c r="E3" s="1"/>
      <c r="F3" s="1"/>
      <c r="G3" s="1"/>
      <c r="H3" s="1"/>
      <c r="I3" s="1"/>
      <c r="J3" s="1"/>
    </row>
    <row r="4" customFormat="false" ht="12.7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</row>
    <row r="5" customFormat="false" ht="12.75" hidden="false" customHeight="true" outlineLevel="0" collapsed="false">
      <c r="A5" s="215" t="s">
        <v>239</v>
      </c>
      <c r="B5" s="216" t="s">
        <v>240</v>
      </c>
      <c r="C5" s="216" t="s">
        <v>241</v>
      </c>
      <c r="D5" s="216" t="s">
        <v>242</v>
      </c>
      <c r="E5" s="216" t="s">
        <v>243</v>
      </c>
      <c r="F5" s="216" t="s">
        <v>244</v>
      </c>
      <c r="G5" s="216" t="s">
        <v>245</v>
      </c>
      <c r="H5" s="216" t="s">
        <v>246</v>
      </c>
      <c r="I5" s="1"/>
      <c r="J5" s="1"/>
    </row>
    <row r="6" customFormat="false" ht="12.75" hidden="false" customHeight="true" outlineLevel="0" collapsed="false">
      <c r="A6" s="217" t="s">
        <v>247</v>
      </c>
      <c r="B6" s="219" t="n">
        <f aca="false">SUM(COUNTIF(EGZAMINY_WSPOLNE_PODSTAWOWE,"=1"),COUNTIF(EGZAMINY_WSPOLNE_KIERUNKOWE,"=1"),COUNTIF(EGZAMINY_WSPOLNE_POZOSTALE,"=1"),COUNTIF(EGZAMINY_ISI,"=1"))</f>
        <v>3</v>
      </c>
      <c r="C6" s="219" t="n">
        <f aca="false">SUM(COUNTIF(EGZAMINY_WSPOLNE_PODSTAWOWE,"=2"),COUNTIF(EGZAMINY_WSPOLNE_KIERUNKOWE,"=2"),COUNTIF(EGZAMINY_WSPOLNE_POZOSTALE,"=2"),COUNTIF(EGZAMINY_ISI,"=2"))</f>
        <v>3</v>
      </c>
      <c r="D6" s="219" t="n">
        <f aca="false">SUM(COUNTIF(EGZAMINY_WSPOLNE_PODSTAWOWE,"=3"),COUNTIF(EGZAMINY_WSPOLNE_KIERUNKOWE,"=3"),COUNTIF(EGZAMINY_WSPOLNE_POZOSTALE,"=3"),COUNTIF(EGZAMINY_ISI,"=3"))</f>
        <v>3</v>
      </c>
      <c r="E6" s="219" t="n">
        <f aca="false">SUM(COUNTIF(EGZAMINY_WSPOLNE_PODSTAWOWE,"=4"),COUNTIF(EGZAMINY_WSPOLNE_KIERUNKOWE,"=4"),COUNTIF(EGZAMINY_WSPOLNE_POZOSTALE,"=4"),COUNTIF(EGZAMINY_ISI,"=4"))</f>
        <v>3</v>
      </c>
      <c r="F6" s="219" t="n">
        <f aca="false">SUM(COUNTIF(EGZAMINY_WSPOLNE_PODSTAWOWE,"=5"),COUNTIF(EGZAMINY_WSPOLNE_KIERUNKOWE,"=5"),COUNTIF(EGZAMINY_WSPOLNE_POZOSTALE,"=5"),COUNTIF(EGZAMINY_ISI,"=5"))</f>
        <v>3</v>
      </c>
      <c r="G6" s="219" t="n">
        <f aca="false">SUM(COUNTIF(EGZAMINY_WSPOLNE_PODSTAWOWE,"=6"),COUNTIF(EGZAMINY_WSPOLNE_KIERUNKOWE,"=6"),COUNTIF(EGZAMINY_WSPOLNE_POZOSTALE,"=6"),COUNTIF(EGZAMINY_ISI,"=6"))</f>
        <v>3</v>
      </c>
      <c r="H6" s="219" t="n">
        <f aca="false">SUM(COUNTIF(EGZAMINY_WSPOLNE_PODSTAWOWE,"=7"),COUNTIF(EGZAMINY_WSPOLNE_KIERUNKOWE,"=7"),COUNTIF(EGZAMINY_WSPOLNE_POZOSTALE,"=7"),COUNTIF(EGZAMINY_ISI,"=7"))</f>
        <v>0</v>
      </c>
      <c r="I6" s="1"/>
      <c r="J6" s="1"/>
    </row>
    <row r="7" customFormat="false" ht="12.75" hidden="false" customHeight="true" outlineLevel="0" collapsed="false">
      <c r="A7" s="217" t="s">
        <v>248</v>
      </c>
      <c r="B7" s="219" t="n">
        <f aca="false">SUM(COUNTIF(EGZAMINY_WSPOLNE_PODSTAWOWE,"=1"),COUNTIF(EGZAMINY_WSPOLNE_KIERUNKOWE,"=1"),COUNTIF(EGZAMINY_WSPOLNE_POZOSTALE,"=1"),COUNTIF(EGZAMINY_IWSIZ,"=1"))</f>
        <v>3</v>
      </c>
      <c r="C7" s="219" t="n">
        <f aca="false">SUM(COUNTIF(EGZAMINY_WSPOLNE_PODSTAWOWE,"=2"),COUNTIF(EGZAMINY_WSPOLNE_KIERUNKOWE,"=2"),COUNTIF(EGZAMINY_WSPOLNE_POZOSTALE,"=2"),COUNTIF(EGZAMINY_IWSIZ,"=2"))</f>
        <v>3</v>
      </c>
      <c r="D7" s="219" t="n">
        <f aca="false">SUM(COUNTIF(EGZAMINY_WSPOLNE_PODSTAWOWE,"=3"),COUNTIF(EGZAMINY_WSPOLNE_KIERUNKOWE,"=3"),COUNTIF(EGZAMINY_WSPOLNE_POZOSTALE,"=3"),COUNTIF(EGZAMINY_IWSIZ,"=3"))</f>
        <v>3</v>
      </c>
      <c r="E7" s="219" t="n">
        <f aca="false">SUM(COUNTIF(EGZAMINY_WSPOLNE_PODSTAWOWE,"=4"),COUNTIF(EGZAMINY_WSPOLNE_KIERUNKOWE,"=4"),COUNTIF(EGZAMINY_WSPOLNE_POZOSTALE,"=4"),COUNTIF(EGZAMINY_IWSIZ,"=4"))</f>
        <v>3</v>
      </c>
      <c r="F7" s="219" t="n">
        <f aca="false">SUM(COUNTIF(EGZAMINY_WSPOLNE_PODSTAWOWE,"=5"),COUNTIF(EGZAMINY_WSPOLNE_KIERUNKOWE,"=5"),COUNTIF(EGZAMINY_WSPOLNE_POZOSTALE,"=5"),COUNTIF(EGZAMINY_IWSIZ,"=5"))</f>
        <v>3</v>
      </c>
      <c r="G7" s="219" t="n">
        <f aca="false">SUM(COUNTIF(EGZAMINY_WSPOLNE_PODSTAWOWE,"=6"),COUNTIF(EGZAMINY_WSPOLNE_KIERUNKOWE,"=6"),COUNTIF(EGZAMINY_WSPOLNE_POZOSTALE,"=6"),COUNTIF(EGZAMINY_IWSIZ,"=6"))</f>
        <v>3</v>
      </c>
      <c r="H7" s="219" t="n">
        <f aca="false">SUM(COUNTIF(EGZAMINY_WSPOLNE_PODSTAWOWE,"=7"),COUNTIF(EGZAMINY_WSPOLNE_KIERUNKOWE,"=7"),COUNTIF(EGZAMINY_WSPOLNE_POZOSTALE,"=7"),COUNTIF(EGZAMINY_IWSIZ,"=7"))</f>
        <v>0</v>
      </c>
      <c r="I7" s="1"/>
      <c r="J7" s="1"/>
    </row>
    <row r="8" customFormat="false" ht="12.75" hidden="false" customHeight="true" outlineLevel="0" collapsed="false">
      <c r="A8" s="217" t="s">
        <v>249</v>
      </c>
      <c r="B8" s="219" t="n">
        <f aca="false">SUM(COUNTIF(EGZAMINY_WSPOLNE_PODSTAWOWE,"=1"),COUNTIF(EGZAMINY_WSPOLNE_KIERUNKOWE,"=1"),COUNTIF(EGZAMINY_WSPOLNE_POZOSTALE,"=1"),COUNTIF(EGZAMINY_IWT,"=1"))</f>
        <v>3</v>
      </c>
      <c r="C8" s="219" t="n">
        <f aca="false">SUM(COUNTIF(EGZAMINY_WSPOLNE_PODSTAWOWE,"=2"),COUNTIF(EGZAMINY_WSPOLNE_KIERUNKOWE,"=2"),COUNTIF(EGZAMINY_WSPOLNE_POZOSTALE,"=2"),COUNTIF(EGZAMINY_IWT,"=2"))</f>
        <v>3</v>
      </c>
      <c r="D8" s="219" t="n">
        <f aca="false">SUM(COUNTIF(EGZAMINY_WSPOLNE_PODSTAWOWE,"=3"),COUNTIF(EGZAMINY_WSPOLNE_KIERUNKOWE,"=3"),COUNTIF(EGZAMINY_WSPOLNE_POZOSTALE,"=3"),COUNTIF(EGZAMINY_IWT,"=3"))</f>
        <v>3</v>
      </c>
      <c r="E8" s="219" t="n">
        <f aca="false">SUM(COUNTIF(EGZAMINY_WSPOLNE_PODSTAWOWE,"=4"),COUNTIF(EGZAMINY_WSPOLNE_KIERUNKOWE,"=4"),COUNTIF(EGZAMINY_WSPOLNE_POZOSTALE,"=4"),COUNTIF(EGZAMINY_IWT,"=4"))</f>
        <v>3</v>
      </c>
      <c r="F8" s="219" t="n">
        <f aca="false">SUM(COUNTIF(EGZAMINY_WSPOLNE_PODSTAWOWE,"=5"),COUNTIF(EGZAMINY_WSPOLNE_KIERUNKOWE,"=5"),COUNTIF(EGZAMINY_WSPOLNE_POZOSTALE,"=5"),COUNTIF(EGZAMINY_IWT,"=5"))</f>
        <v>3</v>
      </c>
      <c r="G8" s="219" t="n">
        <f aca="false">SUM(COUNTIF(EGZAMINY_WSPOLNE_PODSTAWOWE,"=6"),COUNTIF(EGZAMINY_WSPOLNE_KIERUNKOWE,"=6"),COUNTIF(EGZAMINY_WSPOLNE_POZOSTALE,"=6"),COUNTIF(EGZAMINY_IWT,"=6"))</f>
        <v>3</v>
      </c>
      <c r="H8" s="219" t="n">
        <f aca="false">SUM(COUNTIF(EGZAMINY_WSPOLNE_PODSTAWOWE,"=7"),COUNTIF(EGZAMINY_WSPOLNE_KIERUNKOWE,"=7"),COUNTIF(EGZAMINY_WSPOLNE_POZOSTALE,"=7"),COUNTIF(EGZAMINY_IWT,"=7"))</f>
        <v>0</v>
      </c>
      <c r="I8" s="1"/>
      <c r="J8" s="1"/>
    </row>
    <row r="9" customFormat="false" ht="12.75" hidden="false" customHeight="tru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</row>
    <row r="10" customFormat="false" ht="12.75" hidden="false" customHeight="true" outlineLevel="0" collapsed="false">
      <c r="A10" s="215" t="s">
        <v>250</v>
      </c>
      <c r="B10" s="216" t="s">
        <v>240</v>
      </c>
      <c r="C10" s="216" t="s">
        <v>241</v>
      </c>
      <c r="D10" s="216" t="s">
        <v>242</v>
      </c>
      <c r="E10" s="216" t="s">
        <v>243</v>
      </c>
      <c r="F10" s="216" t="s">
        <v>244</v>
      </c>
      <c r="G10" s="216" t="s">
        <v>245</v>
      </c>
      <c r="H10" s="216" t="s">
        <v>246</v>
      </c>
      <c r="I10" s="1"/>
      <c r="J10" s="1"/>
    </row>
    <row r="11" customFormat="false" ht="12.75" hidden="true" customHeight="true" outlineLevel="0" collapsed="false">
      <c r="A11" s="217" t="s">
        <v>251</v>
      </c>
      <c r="B11" s="216" t="n">
        <f aca="false">SUM(ISI_IwSS_IwT!X55)</f>
        <v>30</v>
      </c>
      <c r="C11" s="216" t="n">
        <f aca="false">SUM(ISI_IwSS_IwT!AI55)</f>
        <v>30</v>
      </c>
      <c r="D11" s="216" t="n">
        <f aca="false">SUM(ISI_IwSS_IwT!AT55)</f>
        <v>30</v>
      </c>
      <c r="E11" s="216" t="n">
        <f aca="false">SUM(ISI_IwSS_IwT!BE55)</f>
        <v>30</v>
      </c>
      <c r="F11" s="216" t="n">
        <f aca="false">SUM(ISI_IwSS_IwT!BP55)</f>
        <v>6</v>
      </c>
      <c r="G11" s="216" t="n">
        <f aca="false">SUM(ISI_IwSS_IwT!CA55)</f>
        <v>0</v>
      </c>
      <c r="H11" s="216" t="n">
        <f aca="false">SUM(ISI_IwSS_IwT!CL55)</f>
        <v>12</v>
      </c>
      <c r="I11" s="1"/>
      <c r="J11" s="1"/>
    </row>
    <row r="12" customFormat="false" ht="12.75" hidden="false" customHeight="true" outlineLevel="0" collapsed="false">
      <c r="A12" s="217" t="s">
        <v>247</v>
      </c>
      <c r="B12" s="216" t="n">
        <f aca="false">SUM(ISI_IwSS_IwT!X81,ISI_IwSS_IwT!X55)</f>
        <v>30</v>
      </c>
      <c r="C12" s="216" t="n">
        <f aca="false">SUM(ISI_IwSS_IwT!AI81,ISI_IwSS_IwT!X55)</f>
        <v>30</v>
      </c>
      <c r="D12" s="216" t="n">
        <f aca="false">SUM(ISI_IwSS_IwT!AT81,ISI_IwSS_IwT!X55)</f>
        <v>30</v>
      </c>
      <c r="E12" s="216" t="n">
        <f aca="false">SUM(ISI_IwSS_IwT!BE81,ISI_IwSS_IwT!X55)</f>
        <v>30</v>
      </c>
      <c r="F12" s="216" t="n">
        <f aca="false">SUM(ISI_IwSS_IwT!BP81,ISI_IwSS_IwT!BP55)</f>
        <v>30</v>
      </c>
      <c r="G12" s="216" t="n">
        <f aca="false">SUM(ISI_IwSS_IwT!CA81,ISI_IwSS_IwT!CA55)</f>
        <v>30</v>
      </c>
      <c r="H12" s="216" t="n">
        <f aca="false">SUM(ISI_IwSS_IwT!CL81,ISI_IwSS_IwT!CL55,ISI_IwSS_IwT!CL123)</f>
        <v>30</v>
      </c>
      <c r="I12" s="1"/>
      <c r="J12" s="1"/>
    </row>
    <row r="13" customFormat="false" ht="12.75" hidden="false" customHeight="true" outlineLevel="0" collapsed="false">
      <c r="A13" s="217" t="s">
        <v>252</v>
      </c>
      <c r="B13" s="216" t="n">
        <f aca="false">SUM(ISI_IwSS_IwT!X101,ISI_IwSS_IwT!X55)</f>
        <v>30</v>
      </c>
      <c r="C13" s="216" t="n">
        <f aca="false">SUM(ISI_IwSS_IwT!AI101,ISI_IwSS_IwT!X55)</f>
        <v>30</v>
      </c>
      <c r="D13" s="216" t="n">
        <f aca="false">SUM(ISI_IwSS_IwT!AT101,ISI_IwSS_IwT!X55)</f>
        <v>30</v>
      </c>
      <c r="E13" s="216" t="n">
        <f aca="false">SUM(ISI_IwSS_IwT!BE101,ISI_IwSS_IwT!X55)</f>
        <v>30</v>
      </c>
      <c r="F13" s="216" t="n">
        <f aca="false">SUM(ISI_IwSS_IwT!BP101,ISI_IwSS_IwT!BP55)</f>
        <v>30</v>
      </c>
      <c r="G13" s="216" t="n">
        <f aca="false">SUM(ISI_IwSS_IwT!CA101,ISI_IwSS_IwT!CA55)</f>
        <v>30</v>
      </c>
      <c r="H13" s="216" t="n">
        <f aca="false">SUM(ISI_IwSS_IwT!CL101,ISI_IwSS_IwT!CL55,ISI_IwSS_IwT!CL123)</f>
        <v>30</v>
      </c>
      <c r="I13" s="1"/>
      <c r="J13" s="1"/>
    </row>
    <row r="14" customFormat="false" ht="12.75" hidden="false" customHeight="true" outlineLevel="0" collapsed="false">
      <c r="A14" s="217" t="s">
        <v>249</v>
      </c>
      <c r="B14" s="216" t="n">
        <f aca="false">SUM(ISI_IwSS_IwT!X121,ISI_IwSS_IwT!X55)</f>
        <v>30</v>
      </c>
      <c r="C14" s="216" t="n">
        <f aca="false">SUM(ISI_IwSS_IwT!AI121,ISI_IwSS_IwT!X55)</f>
        <v>30</v>
      </c>
      <c r="D14" s="216" t="n">
        <f aca="false">SUM(ISI_IwSS_IwT!AT121,ISI_IwSS_IwT!X55)</f>
        <v>30</v>
      </c>
      <c r="E14" s="216" t="n">
        <f aca="false">SUM(ISI_IwSS_IwT!BE121,ISI_IwSS_IwT!X55)</f>
        <v>30</v>
      </c>
      <c r="F14" s="216" t="n">
        <f aca="false">SUM(ISI_IwSS_IwT!BP121,ISI_IwSS_IwT!BP55)</f>
        <v>30</v>
      </c>
      <c r="G14" s="216" t="n">
        <f aca="false">SUM(ISI_IwSS_IwT!CA121,ISI_IwSS_IwT!CA55)</f>
        <v>30</v>
      </c>
      <c r="H14" s="216" t="n">
        <f aca="false">SUM(ISI_IwSS_IwT!CL121,ISI_IwSS_IwT!CL55,ISI_IwSS_IwT!CL123)</f>
        <v>30</v>
      </c>
      <c r="I14" s="1"/>
      <c r="J14" s="1"/>
    </row>
    <row r="15" customFormat="false" ht="12.75" hidden="false" customHeight="tru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customFormat="false" ht="13.5" hidden="false" customHeight="true" outlineLevel="0" collapsed="false">
      <c r="A16" s="220" t="s">
        <v>253</v>
      </c>
      <c r="B16" s="221" t="s">
        <v>254</v>
      </c>
      <c r="C16" s="221"/>
      <c r="D16" s="221"/>
      <c r="E16" s="221"/>
      <c r="F16" s="221"/>
      <c r="G16" s="221"/>
      <c r="H16" s="221"/>
      <c r="I16" s="1"/>
      <c r="J16" s="1"/>
    </row>
    <row r="17" customFormat="false" ht="12.75" hidden="false" customHeight="true" outlineLevel="0" collapsed="false">
      <c r="A17" s="217" t="s">
        <v>247</v>
      </c>
      <c r="B17" s="222" t="n">
        <f aca="false">(60+7)/210</f>
        <v>0.319047619047619</v>
      </c>
      <c r="C17" s="222"/>
      <c r="D17" s="222"/>
      <c r="E17" s="222"/>
      <c r="F17" s="222"/>
      <c r="G17" s="222"/>
      <c r="H17" s="222"/>
      <c r="I17" s="1"/>
      <c r="J17" s="1"/>
    </row>
    <row r="18" customFormat="false" ht="12.75" hidden="false" customHeight="true" outlineLevel="0" collapsed="false">
      <c r="A18" s="217" t="s">
        <v>248</v>
      </c>
      <c r="B18" s="222" t="n">
        <f aca="false">(60+7)/210</f>
        <v>0.319047619047619</v>
      </c>
      <c r="C18" s="222"/>
      <c r="D18" s="222"/>
      <c r="E18" s="222"/>
      <c r="F18" s="222"/>
      <c r="G18" s="222"/>
      <c r="H18" s="222"/>
      <c r="I18" s="1"/>
      <c r="J18" s="1"/>
    </row>
    <row r="19" customFormat="false" ht="12.75" hidden="false" customHeight="true" outlineLevel="0" collapsed="false">
      <c r="A19" s="217" t="s">
        <v>249</v>
      </c>
      <c r="B19" s="222" t="n">
        <f aca="false">(60+7)/210</f>
        <v>0.319047619047619</v>
      </c>
      <c r="C19" s="222"/>
      <c r="D19" s="222"/>
      <c r="E19" s="222"/>
      <c r="F19" s="222"/>
      <c r="G19" s="222"/>
      <c r="H19" s="222"/>
      <c r="I19" s="1"/>
      <c r="J19" s="1"/>
    </row>
    <row r="20" customFormat="false" ht="12.75" hidden="false" customHeight="tru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customFormat="false" ht="13.5" hidden="false" customHeight="true" outlineLevel="0" collapsed="false">
      <c r="A21" s="220" t="s">
        <v>253</v>
      </c>
      <c r="B21" s="221" t="s">
        <v>255</v>
      </c>
      <c r="C21" s="221"/>
      <c r="D21" s="221"/>
      <c r="E21" s="221"/>
      <c r="F21" s="221"/>
      <c r="G21" s="221"/>
      <c r="H21" s="221"/>
      <c r="I21" s="1"/>
      <c r="J21" s="1"/>
    </row>
    <row r="22" customFormat="false" ht="12.75" hidden="false" customHeight="true" outlineLevel="0" collapsed="false">
      <c r="A22" s="217" t="s">
        <v>247</v>
      </c>
      <c r="B22" s="222" t="n">
        <f aca="false">(60+7+5+2)/210</f>
        <v>0.352380952380952</v>
      </c>
      <c r="C22" s="222"/>
      <c r="D22" s="222"/>
      <c r="E22" s="222"/>
      <c r="F22" s="222"/>
      <c r="G22" s="222"/>
      <c r="H22" s="222"/>
      <c r="I22" s="1"/>
      <c r="J22" s="1"/>
    </row>
    <row r="23" customFormat="false" ht="12.75" hidden="false" customHeight="true" outlineLevel="0" collapsed="false">
      <c r="A23" s="217" t="s">
        <v>248</v>
      </c>
      <c r="B23" s="222" t="n">
        <f aca="false">(60+7+5+2)/210</f>
        <v>0.352380952380952</v>
      </c>
      <c r="C23" s="222"/>
      <c r="D23" s="222"/>
      <c r="E23" s="222"/>
      <c r="F23" s="222"/>
      <c r="G23" s="222"/>
      <c r="H23" s="222"/>
      <c r="I23" s="1"/>
      <c r="J23" s="1"/>
    </row>
    <row r="24" customFormat="false" ht="12.75" hidden="false" customHeight="true" outlineLevel="0" collapsed="false">
      <c r="A24" s="217" t="s">
        <v>249</v>
      </c>
      <c r="B24" s="222" t="n">
        <f aca="false">(60+7+5+2)/210</f>
        <v>0.352380952380952</v>
      </c>
      <c r="C24" s="222"/>
      <c r="D24" s="222"/>
      <c r="E24" s="222"/>
      <c r="F24" s="222"/>
      <c r="G24" s="222"/>
      <c r="H24" s="222"/>
      <c r="I24" s="1"/>
      <c r="J24" s="1"/>
    </row>
    <row r="25" customFormat="false" ht="12.75" hidden="false" customHeight="tru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customFormat="false" ht="13.5" hidden="false" customHeight="true" outlineLevel="0" collapsed="false">
      <c r="A26" s="220" t="s">
        <v>253</v>
      </c>
      <c r="B26" s="221" t="s">
        <v>256</v>
      </c>
      <c r="C26" s="221"/>
      <c r="D26" s="221"/>
      <c r="E26" s="221"/>
      <c r="F26" s="221"/>
      <c r="G26" s="221"/>
      <c r="H26" s="221"/>
      <c r="I26" s="1"/>
      <c r="J26" s="1"/>
    </row>
    <row r="27" customFormat="false" ht="12.75" hidden="false" customHeight="true" outlineLevel="0" collapsed="false">
      <c r="A27" s="217" t="s">
        <v>247</v>
      </c>
      <c r="B27" s="222" t="n">
        <f aca="false">(60+7+5+2+12)/210</f>
        <v>0.40952380952381</v>
      </c>
      <c r="C27" s="222"/>
      <c r="D27" s="222"/>
      <c r="E27" s="222"/>
      <c r="F27" s="222"/>
      <c r="G27" s="222"/>
      <c r="H27" s="222"/>
      <c r="I27" s="1"/>
      <c r="J27" s="1"/>
    </row>
    <row r="28" customFormat="false" ht="12.75" hidden="false" customHeight="true" outlineLevel="0" collapsed="false">
      <c r="A28" s="217" t="s">
        <v>248</v>
      </c>
      <c r="B28" s="222" t="n">
        <f aca="false">(60+7+5+2+12)/210</f>
        <v>0.40952380952381</v>
      </c>
      <c r="C28" s="222"/>
      <c r="D28" s="222"/>
      <c r="E28" s="222"/>
      <c r="F28" s="222"/>
      <c r="G28" s="222"/>
      <c r="H28" s="222"/>
      <c r="I28" s="1"/>
      <c r="J28" s="1"/>
    </row>
    <row r="29" customFormat="false" ht="12.75" hidden="false" customHeight="true" outlineLevel="0" collapsed="false">
      <c r="A29" s="217" t="s">
        <v>249</v>
      </c>
      <c r="B29" s="222" t="n">
        <f aca="false">(60+7+5+2+12)/210</f>
        <v>0.40952380952381</v>
      </c>
      <c r="C29" s="222"/>
      <c r="D29" s="222"/>
      <c r="E29" s="222"/>
      <c r="F29" s="222"/>
      <c r="G29" s="222"/>
      <c r="H29" s="222"/>
      <c r="I29" s="1"/>
      <c r="J29" s="1"/>
    </row>
    <row r="30" customFormat="false" ht="12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customFormat="false" ht="12.75" hidden="false" customHeight="true" outlineLevel="0" collapsed="false">
      <c r="A31" s="215" t="s">
        <v>257</v>
      </c>
      <c r="B31" s="216" t="s">
        <v>10</v>
      </c>
      <c r="C31" s="1"/>
      <c r="D31" s="1"/>
      <c r="E31" s="1"/>
      <c r="F31" s="1"/>
      <c r="G31" s="1"/>
      <c r="H31" s="1"/>
      <c r="I31" s="1"/>
      <c r="J31" s="1"/>
    </row>
    <row r="32" customFormat="false" ht="12.75" hidden="false" customHeight="true" outlineLevel="0" collapsed="false">
      <c r="A32" s="217" t="s">
        <v>258</v>
      </c>
      <c r="B32" s="219" t="n">
        <v>150</v>
      </c>
      <c r="C32" s="1"/>
      <c r="D32" s="1"/>
      <c r="E32" s="1"/>
      <c r="F32" s="1"/>
      <c r="G32" s="1"/>
      <c r="H32" s="1"/>
      <c r="I32" s="1"/>
      <c r="J32" s="1"/>
    </row>
    <row r="33" customFormat="false" ht="12.75" hidden="false" customHeight="true" outlineLevel="0" collapsed="false">
      <c r="A33" s="217" t="s">
        <v>259</v>
      </c>
      <c r="B33" s="219" t="n">
        <v>150</v>
      </c>
      <c r="C33" s="1"/>
      <c r="D33" s="1"/>
      <c r="E33" s="1"/>
      <c r="F33" s="1"/>
      <c r="G33" s="1"/>
      <c r="H33" s="1"/>
      <c r="I33" s="1"/>
      <c r="J33" s="1"/>
    </row>
    <row r="34" customFormat="false" ht="12.75" hidden="false" customHeight="true" outlineLevel="0" collapsed="false">
      <c r="A34" s="217" t="s">
        <v>260</v>
      </c>
      <c r="B34" s="219" t="n">
        <v>150</v>
      </c>
      <c r="C34" s="1"/>
      <c r="D34" s="1"/>
      <c r="E34" s="1"/>
      <c r="F34" s="1"/>
      <c r="G34" s="1"/>
      <c r="H34" s="1"/>
      <c r="I34" s="1"/>
      <c r="J34" s="1"/>
    </row>
    <row r="35" customFormat="false" ht="12.75" hidden="false" customHeight="true" outlineLevel="0" collapsed="false">
      <c r="A35" s="217" t="s">
        <v>261</v>
      </c>
      <c r="B35" s="219" t="n">
        <v>150</v>
      </c>
      <c r="C35" s="1"/>
      <c r="D35" s="1"/>
      <c r="E35" s="1"/>
      <c r="F35" s="1"/>
      <c r="G35" s="1"/>
      <c r="H35" s="1"/>
      <c r="I35" s="1"/>
      <c r="J35" s="1"/>
    </row>
    <row r="36" customFormat="false" ht="12.75" hidden="false" customHeight="true" outlineLevel="0" collapsed="false">
      <c r="A36" s="217" t="s">
        <v>262</v>
      </c>
      <c r="B36" s="219" t="n">
        <v>150</v>
      </c>
      <c r="C36" s="1"/>
      <c r="D36" s="1"/>
      <c r="E36" s="1"/>
      <c r="F36" s="1"/>
      <c r="G36" s="1"/>
      <c r="H36" s="1"/>
      <c r="I36" s="1"/>
      <c r="J36" s="1"/>
    </row>
    <row r="37" customFormat="false" ht="12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customFormat="false" ht="12.75" hidden="false" customHeight="true" outlineLevel="0" collapsed="false">
      <c r="A38" s="223" t="s">
        <v>263</v>
      </c>
      <c r="B38" s="223" t="s">
        <v>11</v>
      </c>
      <c r="C38" s="223"/>
      <c r="D38" s="223"/>
      <c r="E38" s="223"/>
      <c r="F38" s="223"/>
      <c r="G38" s="223"/>
      <c r="H38" s="223"/>
      <c r="I38" s="223"/>
      <c r="J38" s="1"/>
    </row>
    <row r="39" customFormat="false" ht="12.75" hidden="false" customHeight="true" outlineLevel="0" collapsed="false">
      <c r="A39" s="223"/>
      <c r="B39" s="216" t="s">
        <v>240</v>
      </c>
      <c r="C39" s="216" t="s">
        <v>241</v>
      </c>
      <c r="D39" s="216" t="s">
        <v>242</v>
      </c>
      <c r="E39" s="216" t="s">
        <v>243</v>
      </c>
      <c r="F39" s="216" t="s">
        <v>244</v>
      </c>
      <c r="G39" s="216" t="s">
        <v>245</v>
      </c>
      <c r="H39" s="216" t="s">
        <v>246</v>
      </c>
      <c r="I39" s="216" t="s">
        <v>264</v>
      </c>
      <c r="J39" s="29"/>
    </row>
    <row r="40" customFormat="false" ht="12.75" hidden="false" customHeight="true" outlineLevel="0" collapsed="false">
      <c r="A40" s="217" t="s">
        <v>247</v>
      </c>
      <c r="B40" s="224" t="n">
        <f aca="false">SUM(ISI_IwSS_IwT!$N$55,ISI_IwSS_IwT!N81,ISI_IwSS_IwT!$N$123)</f>
        <v>150</v>
      </c>
      <c r="C40" s="225" t="n">
        <f aca="false">SUM(ISI_IwSS_IwT!$Y$55,ISI_IwSS_IwT!Y81,ISI_IwSS_IwT!$Y$123)</f>
        <v>150</v>
      </c>
      <c r="D40" s="224" t="n">
        <f aca="false">SUM(ISI_IwSS_IwT!$AJ$55,ISI_IwSS_IwT!AJ81,ISI_IwSS_IwT!$AJ$123)</f>
        <v>150</v>
      </c>
      <c r="E40" s="224" t="n">
        <f aca="false">SUM(ISI_IwSS_IwT!$AU$55,ISI_IwSS_IwT!AU81,ISI_IwSS_IwT!$AU$123)</f>
        <v>155</v>
      </c>
      <c r="F40" s="224" t="n">
        <f aca="false">SUM(ISI_IwSS_IwT!$BF$55,ISI_IwSS_IwT!BF81,ISI_IwSS_IwT!$BF$123)</f>
        <v>120</v>
      </c>
      <c r="G40" s="224" t="n">
        <f aca="false">SUM(ISI_IwSS_IwT!$BQ$55,ISI_IwSS_IwT!BQ81,ISI_IwSS_IwT!$BQ$123)</f>
        <v>125</v>
      </c>
      <c r="H40" s="224" t="n">
        <f aca="false">SUM(ISI_IwSS_IwT!$CB$55,ISI_IwSS_IwT!CB81,ISI_IwSS_IwT!$CB$123)</f>
        <v>0</v>
      </c>
      <c r="I40" s="226" t="n">
        <f aca="false">SUM(B40:H40)</f>
        <v>850</v>
      </c>
      <c r="J40" s="1"/>
    </row>
    <row r="41" customFormat="false" ht="12.75" hidden="false" customHeight="true" outlineLevel="0" collapsed="false">
      <c r="A41" s="217" t="s">
        <v>248</v>
      </c>
      <c r="B41" s="224" t="n">
        <f aca="false">SUM(ISI_IwSS_IwT!$N$55,ISI_IwSS_IwT!N101,ISI_IwSS_IwT!$N$123)</f>
        <v>150</v>
      </c>
      <c r="C41" s="225" t="n">
        <f aca="false">SUM(ISI_IwSS_IwT!$Y$55,ISI_IwSS_IwT!Y101,ISI_IwSS_IwT!$Y$123)</f>
        <v>150</v>
      </c>
      <c r="D41" s="224" t="n">
        <f aca="false">SUM(ISI_IwSS_IwT!$AJ$55,ISI_IwSS_IwT!AJ101,ISI_IwSS_IwT!$AJ$123)</f>
        <v>150</v>
      </c>
      <c r="E41" s="224" t="n">
        <f aca="false">SUM(ISI_IwSS_IwT!$AU$55,ISI_IwSS_IwT!AU101,ISI_IwSS_IwT!$AU$123)</f>
        <v>155</v>
      </c>
      <c r="F41" s="224" t="n">
        <f aca="false">SUM(ISI_IwSS_IwT!$BF$55,ISI_IwSS_IwT!BF101,ISI_IwSS_IwT!$BF$123)</f>
        <v>150</v>
      </c>
      <c r="G41" s="224" t="n">
        <f aca="false">SUM(ISI_IwSS_IwT!$BQ$55,ISI_IwSS_IwT!BQ101,ISI_IwSS_IwT!$BQ$123)</f>
        <v>165</v>
      </c>
      <c r="H41" s="224" t="n">
        <f aca="false">SUM(ISI_IwSS_IwT!$CB$55,ISI_IwSS_IwT!CB101,ISI_IwSS_IwT!$CB$123)</f>
        <v>0</v>
      </c>
      <c r="I41" s="226" t="n">
        <f aca="false">SUM(B41:H41)</f>
        <v>920</v>
      </c>
      <c r="J41" s="1"/>
    </row>
    <row r="42" customFormat="false" ht="12.75" hidden="false" customHeight="true" outlineLevel="0" collapsed="false">
      <c r="A42" s="217" t="s">
        <v>249</v>
      </c>
      <c r="B42" s="224" t="n">
        <f aca="false">SUM(ISI_IwSS_IwT!$N$55,ISI_IwSS_IwT!N121,ISI_IwSS_IwT!$N$123)</f>
        <v>150</v>
      </c>
      <c r="C42" s="225" t="n">
        <f aca="false">SUM(ISI_IwSS_IwT!$Y$55,ISI_IwSS_IwT!Y94,ISI_IwSS_IwT!$Y$123)</f>
        <v>150</v>
      </c>
      <c r="D42" s="224" t="n">
        <f aca="false">SUM(ISI_IwSS_IwT!$AJ$55,ISI_IwSS_IwT!AJ94,ISI_IwSS_IwT!$AJ$123)</f>
        <v>150</v>
      </c>
      <c r="E42" s="224" t="n">
        <f aca="false">SUM(ISI_IwSS_IwT!$AU$55,ISI_IwSS_IwT!AU121,ISI_IwSS_IwT!$AU$123)</f>
        <v>155</v>
      </c>
      <c r="F42" s="224" t="n">
        <f aca="false">SUM(ISI_IwSS_IwT!$BF$55,ISI_IwSS_IwT!BF121,ISI_IwSS_IwT!$BF$123)</f>
        <v>120</v>
      </c>
      <c r="G42" s="224" t="n">
        <f aca="false">SUM(ISI_IwSS_IwT!$BQ$55,ISI_IwSS_IwT!BQ121,ISI_IwSS_IwT!$BQ$123)</f>
        <v>140</v>
      </c>
      <c r="H42" s="224" t="n">
        <f aca="false">SUM(ISI_IwSS_IwT!$CB$55,ISI_IwSS_IwT!CB121,ISI_IwSS_IwT!$CB$123)</f>
        <v>0</v>
      </c>
      <c r="I42" s="226" t="n">
        <f aca="false">SUM(B42:H42)</f>
        <v>865</v>
      </c>
      <c r="J42" s="1"/>
    </row>
    <row r="43" customFormat="false" ht="12.75" hidden="false" customHeight="true" outlineLevel="0" collapsed="false">
      <c r="A43" s="217"/>
      <c r="B43" s="223" t="s">
        <v>265</v>
      </c>
      <c r="C43" s="223"/>
      <c r="D43" s="223"/>
      <c r="E43" s="223"/>
      <c r="F43" s="223"/>
      <c r="G43" s="223"/>
      <c r="H43" s="223"/>
      <c r="I43" s="223"/>
      <c r="J43" s="1"/>
    </row>
    <row r="44" customFormat="false" ht="12.75" hidden="false" customHeight="true" outlineLevel="0" collapsed="false">
      <c r="A44" s="217"/>
      <c r="B44" s="216" t="s">
        <v>240</v>
      </c>
      <c r="C44" s="216" t="s">
        <v>241</v>
      </c>
      <c r="D44" s="216" t="s">
        <v>242</v>
      </c>
      <c r="E44" s="216" t="s">
        <v>243</v>
      </c>
      <c r="F44" s="216" t="s">
        <v>244</v>
      </c>
      <c r="G44" s="216" t="s">
        <v>245</v>
      </c>
      <c r="H44" s="216" t="s">
        <v>246</v>
      </c>
      <c r="I44" s="216" t="s">
        <v>264</v>
      </c>
      <c r="J44" s="1"/>
    </row>
    <row r="45" customFormat="false" ht="12.75" hidden="true" customHeight="true" outlineLevel="0" collapsed="false">
      <c r="A45" s="217"/>
      <c r="B45" s="224" t="n">
        <f aca="false">SUM(ISI_IwSS_IwT!$O$55:$W$55)</f>
        <v>210</v>
      </c>
      <c r="C45" s="224" t="n">
        <f aca="false">SUM(ISI_IwSS_IwT!$Z$55:$AH$55)</f>
        <v>240</v>
      </c>
      <c r="D45" s="224" t="n">
        <f aca="false">SUM(ISI_IwSS_IwT!$AK$55:$AS$55)</f>
        <v>240</v>
      </c>
      <c r="E45" s="224" t="n">
        <f aca="false">SUM(ISI_IwSS_IwT!$AV$55:$BD$55)</f>
        <v>265</v>
      </c>
      <c r="F45" s="224" t="n">
        <f aca="false">SUM(ISI_IwSS_IwT!$BG$55:$BO$55)</f>
        <v>90</v>
      </c>
      <c r="G45" s="224" t="n">
        <f aca="false">SUM(ISI_IwSS_IwT!$BR$55:$BZ$55)</f>
        <v>0</v>
      </c>
      <c r="H45" s="224" t="n">
        <f aca="false">SUM(ISI_IwSS_IwT!$CC$55:$CK$55)</f>
        <v>75</v>
      </c>
      <c r="I45" s="216"/>
      <c r="J45" s="1"/>
    </row>
    <row r="46" customFormat="false" ht="12.75" hidden="false" customHeight="true" outlineLevel="0" collapsed="false">
      <c r="A46" s="217" t="s">
        <v>247</v>
      </c>
      <c r="B46" s="224" t="n">
        <f aca="false">SUM(ISI_IwSS_IwT!$O$55:$W$55)+SUM(ISI_IwSS_IwT!$O$81:$W$81)</f>
        <v>210</v>
      </c>
      <c r="C46" s="224" t="n">
        <f aca="false">SUM(ISI_IwSS_IwT!$Z$55:$AH$55)+SUM(ISI_IwSS_IwT!$Z$81:$AH$81)</f>
        <v>240</v>
      </c>
      <c r="D46" s="224" t="n">
        <f aca="false">SUM(ISI_IwSS_IwT!$AK$55:$AS$55)+SUM(ISI_IwSS_IwT!$AK$81:$AS$81)</f>
        <v>240</v>
      </c>
      <c r="E46" s="224" t="n">
        <f aca="false">SUM(ISI_IwSS_IwT!$AV$55:$BD$55)+SUM(ISI_IwSS_IwT!$AV$81:$BD$81)</f>
        <v>265</v>
      </c>
      <c r="F46" s="224" t="n">
        <f aca="false">SUM(ISI_IwSS_IwT!$BG$55:$BO$55)+SUM(ISI_IwSS_IwT!$BG$81:$BO$81)</f>
        <v>300</v>
      </c>
      <c r="G46" s="224" t="n">
        <f aca="false">SUM(ISI_IwSS_IwT!$BR$55:$BZ$55)+SUM(ISI_IwSS_IwT!$BR$81:$BZ$81)</f>
        <v>265</v>
      </c>
      <c r="H46" s="224" t="n">
        <f aca="false">SUM(ISI_IwSS_IwT!$CC$55:$CK$55)+SUM(ISI_IwSS_IwT!$CC$81:$CK$81)</f>
        <v>120</v>
      </c>
      <c r="I46" s="226" t="n">
        <f aca="false">SUM(B46:H46)</f>
        <v>1640</v>
      </c>
      <c r="J46" s="1"/>
    </row>
    <row r="47" customFormat="false" ht="12.75" hidden="false" customHeight="true" outlineLevel="0" collapsed="false">
      <c r="A47" s="217" t="s">
        <v>248</v>
      </c>
      <c r="B47" s="224" t="n">
        <f aca="false">SUM(ISI_IwSS_IwT!$O$55:$W$55)+SUM(ISI_IwSS_IwT!$O$101:$W$101)</f>
        <v>210</v>
      </c>
      <c r="C47" s="224" t="n">
        <f aca="false">SUM(ISI_IwSS_IwT!$Z$55:$AH$55)+SUM(ISI_IwSS_IwT!$Z$101:$AH$101)</f>
        <v>240</v>
      </c>
      <c r="D47" s="224" t="n">
        <f aca="false">SUM(ISI_IwSS_IwT!$AK$55:$AS$55)+SUM(ISI_IwSS_IwT!$AK$101:$AS$101)</f>
        <v>240</v>
      </c>
      <c r="E47" s="224" t="n">
        <f aca="false">SUM(ISI_IwSS_IwT!$AV$55:$BD$55)+SUM(ISI_IwSS_IwT!$AV$101:$BD$101)</f>
        <v>265</v>
      </c>
      <c r="F47" s="224" t="n">
        <f aca="false">SUM(ISI_IwSS_IwT!$BG$55:$BO$55)+SUM(ISI_IwSS_IwT!$BG$101:$BO$101)</f>
        <v>285</v>
      </c>
      <c r="G47" s="224" t="n">
        <f aca="false">SUM(ISI_IwSS_IwT!$BR$55:$BZ$55)+SUM(ISI_IwSS_IwT!$BR$101:$BZ$101)</f>
        <v>210</v>
      </c>
      <c r="H47" s="224" t="n">
        <f aca="false">SUM(ISI_IwSS_IwT!$CC$55:$CK$55)+SUM(ISI_IwSS_IwT!$CC$101:$CK$101)</f>
        <v>120</v>
      </c>
      <c r="I47" s="226" t="n">
        <f aca="false">SUM(B47:H47)</f>
        <v>1570</v>
      </c>
      <c r="J47" s="1"/>
    </row>
    <row r="48" customFormat="false" ht="12.75" hidden="false" customHeight="true" outlineLevel="0" collapsed="false">
      <c r="A48" s="217" t="s">
        <v>249</v>
      </c>
      <c r="B48" s="224" t="n">
        <f aca="false">SUM(ISI_IwSS_IwT!$O$55:$W$55)+SUM(ISI_IwSS_IwT!$O$121:$W$121)</f>
        <v>210</v>
      </c>
      <c r="C48" s="224" t="n">
        <f aca="false">SUM(ISI_IwSS_IwT!$Z$55:$AH$55)+SUM(ISI_IwSS_IwT!$Z$121:$AH$121)</f>
        <v>240</v>
      </c>
      <c r="D48" s="224" t="n">
        <f aca="false">SUM(ISI_IwSS_IwT!$AK$55:$AS$55)+SUM(ISI_IwSS_IwT!$AK$121:$AS$121)</f>
        <v>240</v>
      </c>
      <c r="E48" s="224" t="n">
        <f aca="false">SUM(ISI_IwSS_IwT!$AV$55:$BD$55)+SUM(ISI_IwSS_IwT!$AV$121:$BD$121)</f>
        <v>265</v>
      </c>
      <c r="F48" s="224" t="n">
        <f aca="false">SUM(ISI_IwSS_IwT!$BG$55:$BO$55)+SUM(ISI_IwSS_IwT!$BG$121:$BO$121)</f>
        <v>285</v>
      </c>
      <c r="G48" s="224" t="n">
        <f aca="false">SUM(ISI_IwSS_IwT!$BR$55:$BZ$55)+SUM(ISI_IwSS_IwT!$BR$121:$BZ$121)</f>
        <v>265</v>
      </c>
      <c r="H48" s="224" t="n">
        <f aca="false">SUM(ISI_IwSS_IwT!$CC$55:$CK$55)+SUM(ISI_IwSS_IwT!$CC$121:$CK$121)</f>
        <v>120</v>
      </c>
      <c r="I48" s="226" t="n">
        <f aca="false">SUM(B48:H48)</f>
        <v>1625</v>
      </c>
      <c r="J48" s="1"/>
    </row>
    <row r="49" customFormat="false" ht="12.75" hidden="false" customHeight="true" outlineLevel="0" collapsed="false">
      <c r="A49" s="217"/>
      <c r="B49" s="223" t="s">
        <v>266</v>
      </c>
      <c r="C49" s="223"/>
      <c r="D49" s="223"/>
      <c r="E49" s="223"/>
      <c r="F49" s="223"/>
      <c r="G49" s="223"/>
      <c r="H49" s="223"/>
      <c r="I49" s="223"/>
      <c r="J49" s="1"/>
    </row>
    <row r="50" customFormat="false" ht="12.75" hidden="false" customHeight="true" outlineLevel="0" collapsed="false">
      <c r="A50" s="217"/>
      <c r="B50" s="216" t="s">
        <v>240</v>
      </c>
      <c r="C50" s="216" t="s">
        <v>241</v>
      </c>
      <c r="D50" s="216" t="s">
        <v>242</v>
      </c>
      <c r="E50" s="216" t="s">
        <v>243</v>
      </c>
      <c r="F50" s="216" t="s">
        <v>244</v>
      </c>
      <c r="G50" s="216" t="s">
        <v>245</v>
      </c>
      <c r="H50" s="216" t="s">
        <v>246</v>
      </c>
      <c r="I50" s="216" t="s">
        <v>264</v>
      </c>
      <c r="J50" s="1"/>
    </row>
    <row r="51" customFormat="false" ht="12.75" hidden="false" customHeight="true" outlineLevel="0" collapsed="false">
      <c r="A51" s="217" t="s">
        <v>247</v>
      </c>
      <c r="B51" s="224" t="n">
        <f aca="false">B40+B46</f>
        <v>360</v>
      </c>
      <c r="C51" s="224" t="n">
        <f aca="false">C40+C46</f>
        <v>390</v>
      </c>
      <c r="D51" s="224" t="n">
        <f aca="false">D40+D46</f>
        <v>390</v>
      </c>
      <c r="E51" s="224" t="n">
        <f aca="false">E40+E46</f>
        <v>420</v>
      </c>
      <c r="F51" s="224" t="n">
        <f aca="false">F40+F46</f>
        <v>420</v>
      </c>
      <c r="G51" s="224" t="n">
        <f aca="false">G40+G46</f>
        <v>390</v>
      </c>
      <c r="H51" s="224" t="n">
        <f aca="false">H40+H46</f>
        <v>120</v>
      </c>
      <c r="I51" s="226" t="n">
        <f aca="false">I40+I46</f>
        <v>2490</v>
      </c>
      <c r="J51" s="1"/>
    </row>
    <row r="52" customFormat="false" ht="12.75" hidden="false" customHeight="true" outlineLevel="0" collapsed="false">
      <c r="A52" s="217" t="s">
        <v>248</v>
      </c>
      <c r="B52" s="224" t="n">
        <f aca="false">B41+B47</f>
        <v>360</v>
      </c>
      <c r="C52" s="224" t="n">
        <f aca="false">C41+C47</f>
        <v>390</v>
      </c>
      <c r="D52" s="224" t="n">
        <f aca="false">D41+D47</f>
        <v>390</v>
      </c>
      <c r="E52" s="224" t="n">
        <f aca="false">E41+E47</f>
        <v>420</v>
      </c>
      <c r="F52" s="224" t="n">
        <f aca="false">F41+F47</f>
        <v>435</v>
      </c>
      <c r="G52" s="224" t="n">
        <f aca="false">G41+G47</f>
        <v>375</v>
      </c>
      <c r="H52" s="224" t="n">
        <f aca="false">H41+H47</f>
        <v>120</v>
      </c>
      <c r="I52" s="226" t="n">
        <f aca="false">I41+I47</f>
        <v>2490</v>
      </c>
      <c r="J52" s="1"/>
    </row>
    <row r="53" customFormat="false" ht="12.75" hidden="false" customHeight="true" outlineLevel="0" collapsed="false">
      <c r="A53" s="217" t="s">
        <v>249</v>
      </c>
      <c r="B53" s="224" t="n">
        <f aca="false">B42+B48</f>
        <v>360</v>
      </c>
      <c r="C53" s="224" t="n">
        <f aca="false">C42+C48</f>
        <v>390</v>
      </c>
      <c r="D53" s="224" t="n">
        <f aca="false">D42+D48</f>
        <v>390</v>
      </c>
      <c r="E53" s="224" t="n">
        <f aca="false">E42+E48</f>
        <v>420</v>
      </c>
      <c r="F53" s="224" t="n">
        <f aca="false">F42+F48</f>
        <v>405</v>
      </c>
      <c r="G53" s="224" t="n">
        <f aca="false">G42+G48</f>
        <v>405</v>
      </c>
      <c r="H53" s="224" t="n">
        <f aca="false">H42+H48</f>
        <v>120</v>
      </c>
      <c r="I53" s="226" t="n">
        <f aca="false">I42+I48</f>
        <v>2490</v>
      </c>
      <c r="J53" s="1"/>
    </row>
    <row r="54" customFormat="false" ht="12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customFormat="false" ht="12.75" hidden="false" customHeight="true" outlineLevel="0" collapsed="false">
      <c r="A55" s="223" t="s">
        <v>267</v>
      </c>
      <c r="B55" s="216" t="s">
        <v>240</v>
      </c>
      <c r="C55" s="216" t="s">
        <v>241</v>
      </c>
      <c r="D55" s="216" t="s">
        <v>242</v>
      </c>
      <c r="E55" s="216" t="s">
        <v>243</v>
      </c>
      <c r="F55" s="216" t="s">
        <v>244</v>
      </c>
      <c r="G55" s="216" t="s">
        <v>245</v>
      </c>
      <c r="H55" s="216" t="s">
        <v>246</v>
      </c>
      <c r="I55" s="216" t="s">
        <v>264</v>
      </c>
      <c r="J55" s="1"/>
    </row>
    <row r="56" customFormat="false" ht="12.75" hidden="false" customHeight="true" outlineLevel="0" collapsed="false">
      <c r="A56" s="217" t="s">
        <v>247</v>
      </c>
      <c r="B56" s="227" t="n">
        <f aca="false">B40/B51</f>
        <v>0.416666666666667</v>
      </c>
      <c r="C56" s="227" t="n">
        <f aca="false">C40/C51</f>
        <v>0.384615384615385</v>
      </c>
      <c r="D56" s="227" t="n">
        <f aca="false">D40/D51</f>
        <v>0.384615384615385</v>
      </c>
      <c r="E56" s="227" t="n">
        <f aca="false">E40/E51</f>
        <v>0.369047619047619</v>
      </c>
      <c r="F56" s="227" t="n">
        <f aca="false">F40/F51</f>
        <v>0.285714285714286</v>
      </c>
      <c r="G56" s="227" t="n">
        <f aca="false">G40/G51</f>
        <v>0.320512820512821</v>
      </c>
      <c r="H56" s="227" t="n">
        <f aca="false">H40/H51</f>
        <v>0</v>
      </c>
      <c r="I56" s="227" t="n">
        <f aca="false">I40/I51</f>
        <v>0.34136546184739</v>
      </c>
      <c r="J56" s="1"/>
    </row>
    <row r="57" customFormat="false" ht="12.75" hidden="false" customHeight="true" outlineLevel="0" collapsed="false">
      <c r="A57" s="217" t="s">
        <v>248</v>
      </c>
      <c r="B57" s="227" t="n">
        <f aca="false">B41/B52</f>
        <v>0.416666666666667</v>
      </c>
      <c r="C57" s="227" t="n">
        <f aca="false">C41/C52</f>
        <v>0.384615384615385</v>
      </c>
      <c r="D57" s="227" t="n">
        <f aca="false">D41/D52</f>
        <v>0.384615384615385</v>
      </c>
      <c r="E57" s="227" t="n">
        <f aca="false">E41/E52</f>
        <v>0.369047619047619</v>
      </c>
      <c r="F57" s="227" t="n">
        <f aca="false">F41/F52</f>
        <v>0.344827586206897</v>
      </c>
      <c r="G57" s="227" t="n">
        <f aca="false">G41/G52</f>
        <v>0.44</v>
      </c>
      <c r="H57" s="227" t="n">
        <f aca="false">H41/H52</f>
        <v>0</v>
      </c>
      <c r="I57" s="227" t="n">
        <f aca="false">I41/I52</f>
        <v>0.369477911646586</v>
      </c>
      <c r="J57" s="1"/>
    </row>
    <row r="58" customFormat="false" ht="12.75" hidden="false" customHeight="true" outlineLevel="0" collapsed="false">
      <c r="A58" s="217" t="s">
        <v>249</v>
      </c>
      <c r="B58" s="227" t="n">
        <f aca="false">B42/B53</f>
        <v>0.416666666666667</v>
      </c>
      <c r="C58" s="227" t="n">
        <f aca="false">C42/C53</f>
        <v>0.384615384615385</v>
      </c>
      <c r="D58" s="227" t="n">
        <f aca="false">D42/D53</f>
        <v>0.384615384615385</v>
      </c>
      <c r="E58" s="227" t="n">
        <f aca="false">E42/E53</f>
        <v>0.369047619047619</v>
      </c>
      <c r="F58" s="227" t="n">
        <f aca="false">F42/F53</f>
        <v>0.296296296296296</v>
      </c>
      <c r="G58" s="227" t="n">
        <f aca="false">G42/G53</f>
        <v>0.345679012345679</v>
      </c>
      <c r="H58" s="227" t="n">
        <f aca="false">H42/H53</f>
        <v>0</v>
      </c>
      <c r="I58" s="227" t="n">
        <f aca="false">I42/I53</f>
        <v>0.347389558232932</v>
      </c>
      <c r="J58" s="1"/>
    </row>
    <row r="59" customFormat="false" ht="12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customFormat="false" ht="12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customFormat="false" ht="12.75" hidden="false" customHeight="true" outlineLevel="0" collapsed="false">
      <c r="A61" s="1"/>
      <c r="B61" s="216" t="s">
        <v>10</v>
      </c>
      <c r="C61" s="216" t="s">
        <v>9</v>
      </c>
      <c r="D61" s="216" t="s">
        <v>235</v>
      </c>
      <c r="E61" s="1"/>
      <c r="F61" s="1"/>
      <c r="G61" s="1"/>
      <c r="H61" s="1"/>
      <c r="I61" s="1"/>
      <c r="J61" s="1"/>
    </row>
    <row r="62" customFormat="false" ht="12.75" hidden="false" customHeight="true" outlineLevel="0" collapsed="false">
      <c r="A62" s="215" t="s">
        <v>268</v>
      </c>
      <c r="B62" s="219" t="n">
        <v>30</v>
      </c>
      <c r="C62" s="219" t="n">
        <v>3</v>
      </c>
      <c r="D62" s="219" t="s">
        <v>269</v>
      </c>
      <c r="E62" s="1"/>
      <c r="F62" s="1"/>
      <c r="G62" s="1"/>
      <c r="H62" s="1"/>
      <c r="I62" s="1"/>
      <c r="J62" s="1"/>
    </row>
    <row r="63" customFormat="false" ht="12.75" hidden="false" customHeight="true" outlineLevel="0" collapsed="false">
      <c r="A63" s="215" t="s">
        <v>270</v>
      </c>
      <c r="B63" s="219" t="n">
        <f aca="false">203*25+7*30</f>
        <v>5285</v>
      </c>
      <c r="C63" s="219" t="n">
        <v>210</v>
      </c>
      <c r="D63" s="218" t="n">
        <f aca="false">B63/C63</f>
        <v>25.1666666666667</v>
      </c>
      <c r="E63" s="1"/>
      <c r="F63" s="1"/>
      <c r="G63" s="1"/>
      <c r="H63" s="1"/>
      <c r="I63" s="1"/>
      <c r="J63" s="1"/>
    </row>
    <row r="64" customFormat="false" ht="12.8" hidden="false" customHeight="false" outlineLevel="0" collapsed="false">
      <c r="A64" s="215" t="s">
        <v>271</v>
      </c>
      <c r="B64" s="219" t="n">
        <f aca="false">2490+360</f>
        <v>2850</v>
      </c>
      <c r="C64" s="219" t="n">
        <f aca="false">(B64-210)/25+(210/30)</f>
        <v>112.6</v>
      </c>
      <c r="D64" s="227" t="n">
        <f aca="false">C64/C63</f>
        <v>0.536190476190476</v>
      </c>
    </row>
    <row r="65" customFormat="false" ht="12.8" hidden="false" customHeight="false" outlineLevel="0" collapsed="false">
      <c r="A65" s="215" t="s">
        <v>272</v>
      </c>
      <c r="B65" s="219"/>
      <c r="C65" s="219"/>
      <c r="D65" s="227"/>
    </row>
    <row r="66" customFormat="false" ht="12.8" hidden="false" customHeight="false" outlineLevel="0" collapsed="false">
      <c r="A66" s="217" t="s">
        <v>247</v>
      </c>
      <c r="B66" s="224" t="n">
        <f aca="false">$B$63-I40</f>
        <v>4435</v>
      </c>
      <c r="C66" s="219" t="n">
        <f aca="false">(B66-210)/25+(210/30)</f>
        <v>176</v>
      </c>
      <c r="D66" s="227" t="n">
        <f aca="false">C66/$C$63</f>
        <v>0.838095238095238</v>
      </c>
    </row>
    <row r="67" customFormat="false" ht="12.8" hidden="false" customHeight="false" outlineLevel="0" collapsed="false">
      <c r="A67" s="217" t="s">
        <v>248</v>
      </c>
      <c r="B67" s="224" t="n">
        <f aca="false">$B$63-I41</f>
        <v>4365</v>
      </c>
      <c r="C67" s="219" t="n">
        <f aca="false">(B67-210)/25+(210/30)</f>
        <v>173.2</v>
      </c>
      <c r="D67" s="227" t="n">
        <f aca="false">C67/$C$63</f>
        <v>0.824761904761905</v>
      </c>
    </row>
    <row r="68" customFormat="false" ht="12.8" hidden="false" customHeight="false" outlineLevel="0" collapsed="false">
      <c r="A68" s="217" t="s">
        <v>249</v>
      </c>
      <c r="B68" s="224" t="n">
        <f aca="false">$B$63-I42</f>
        <v>4420</v>
      </c>
      <c r="C68" s="219" t="n">
        <f aca="false">(B68-210)/25+(210/30)</f>
        <v>175.4</v>
      </c>
      <c r="D68" s="227" t="n">
        <f aca="false">C68/$C$63</f>
        <v>0.835238095238095</v>
      </c>
    </row>
    <row r="1048576" customFormat="false" ht="12.8" hidden="false" customHeight="false" outlineLevel="0" collapsed="false"/>
  </sheetData>
  <mergeCells count="16">
    <mergeCell ref="B16:H16"/>
    <mergeCell ref="B17:H17"/>
    <mergeCell ref="B18:H18"/>
    <mergeCell ref="B19:H19"/>
    <mergeCell ref="B21:H21"/>
    <mergeCell ref="B22:H22"/>
    <mergeCell ref="B23:H23"/>
    <mergeCell ref="B24:H24"/>
    <mergeCell ref="B26:H26"/>
    <mergeCell ref="B27:H27"/>
    <mergeCell ref="B28:H28"/>
    <mergeCell ref="B29:H29"/>
    <mergeCell ref="A38:A39"/>
    <mergeCell ref="B38:I38"/>
    <mergeCell ref="B43:I43"/>
    <mergeCell ref="B49:I4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10" activeCellId="0" sqref="B10"/>
    </sheetView>
  </sheetViews>
  <sheetFormatPr defaultRowHeight="12.75" zeroHeight="false" outlineLevelRow="0" outlineLevelCol="0"/>
  <cols>
    <col collapsed="false" customWidth="true" hidden="false" outlineLevel="0" max="1" min="1" style="0" width="38.33"/>
    <col collapsed="false" customWidth="true" hidden="false" outlineLevel="0" max="2" min="2" style="0" width="35.15"/>
    <col collapsed="false" customWidth="true" hidden="false" outlineLevel="0" max="3" min="3" style="0" width="78.17"/>
    <col collapsed="false" customWidth="true" hidden="false" outlineLevel="0" max="4" min="4" style="0" width="75.83"/>
    <col collapsed="false" customWidth="true" hidden="false" outlineLevel="0" max="5" min="5" style="0" width="115.54"/>
    <col collapsed="false" customWidth="true" hidden="false" outlineLevel="0" max="6" min="6" style="0" width="9.79"/>
    <col collapsed="false" customWidth="true" hidden="false" outlineLevel="0" max="1025" min="7" style="0" width="8.55"/>
  </cols>
  <sheetData>
    <row r="1" customFormat="false" ht="12.75" hidden="false" customHeight="true" outlineLevel="0" collapsed="false">
      <c r="A1" s="228"/>
      <c r="B1" s="25"/>
      <c r="C1" s="29" t="s">
        <v>273</v>
      </c>
      <c r="D1" s="29" t="s">
        <v>274</v>
      </c>
      <c r="E1" s="29" t="s">
        <v>275</v>
      </c>
      <c r="F1" s="1"/>
    </row>
    <row r="2" customFormat="false" ht="12.75" hidden="false" customHeight="true" outlineLevel="0" collapsed="false">
      <c r="A2" s="228" t="s">
        <v>276</v>
      </c>
      <c r="B2" s="25" t="s">
        <v>277</v>
      </c>
      <c r="C2" s="1"/>
      <c r="D2" s="1"/>
      <c r="E2" s="1"/>
      <c r="F2" s="1"/>
    </row>
    <row r="3" customFormat="false" ht="12.75" hidden="false" customHeight="true" outlineLevel="0" collapsed="false">
      <c r="A3" s="228" t="s">
        <v>278</v>
      </c>
      <c r="B3" s="25" t="s">
        <v>279</v>
      </c>
      <c r="C3" s="1"/>
      <c r="D3" s="1"/>
      <c r="E3" s="1"/>
      <c r="F3" s="1"/>
    </row>
    <row r="4" customFormat="false" ht="12.75" hidden="false" customHeight="true" outlineLevel="0" collapsed="false">
      <c r="A4" s="228" t="s">
        <v>54</v>
      </c>
      <c r="B4" s="25" t="s">
        <v>280</v>
      </c>
      <c r="C4" s="1"/>
      <c r="D4" s="1"/>
      <c r="E4" s="1"/>
      <c r="F4" s="1"/>
    </row>
    <row r="5" customFormat="false" ht="12.75" hidden="false" customHeight="true" outlineLevel="0" collapsed="false">
      <c r="A5" s="228" t="s">
        <v>281</v>
      </c>
      <c r="B5" s="25" t="s">
        <v>282</v>
      </c>
      <c r="C5" s="1"/>
      <c r="D5" s="1"/>
      <c r="E5" s="1"/>
      <c r="F5" s="1"/>
    </row>
    <row r="6" customFormat="false" ht="12.75" hidden="false" customHeight="true" outlineLevel="0" collapsed="false">
      <c r="A6" s="228" t="s">
        <v>58</v>
      </c>
      <c r="B6" s="25" t="s">
        <v>283</v>
      </c>
      <c r="C6" s="1"/>
      <c r="D6" s="1"/>
      <c r="E6" s="1"/>
      <c r="F6" s="1"/>
    </row>
    <row r="7" customFormat="false" ht="14.25" hidden="false" customHeight="true" outlineLevel="0" collapsed="false">
      <c r="A7" s="228" t="s">
        <v>284</v>
      </c>
      <c r="B7" s="229" t="n">
        <v>42544</v>
      </c>
      <c r="C7" s="1"/>
      <c r="D7" s="1"/>
      <c r="E7" s="1"/>
      <c r="F7" s="1"/>
    </row>
    <row r="8" customFormat="false" ht="12.75" hidden="false" customHeight="true" outlineLevel="0" collapsed="false">
      <c r="A8" s="228" t="s">
        <v>285</v>
      </c>
      <c r="B8" s="1" t="s">
        <v>286</v>
      </c>
      <c r="C8" s="1"/>
      <c r="D8" s="1"/>
      <c r="E8" s="1"/>
      <c r="F8" s="1"/>
    </row>
    <row r="9" customFormat="false" ht="12.75" hidden="false" customHeight="true" outlineLevel="0" collapsed="false">
      <c r="A9" s="228" t="s">
        <v>287</v>
      </c>
      <c r="B9" s="25" t="s">
        <v>288</v>
      </c>
      <c r="C9" s="1"/>
      <c r="D9" s="1"/>
      <c r="E9" s="1"/>
      <c r="F9" s="1"/>
    </row>
    <row r="10" customFormat="false" ht="12.75" hidden="false" customHeight="true" outlineLevel="0" collapsed="false">
      <c r="A10" s="228" t="s">
        <v>289</v>
      </c>
      <c r="B10" s="229"/>
      <c r="C10" s="1"/>
      <c r="D10" s="1"/>
      <c r="E10" s="1"/>
      <c r="F10" s="1"/>
    </row>
    <row r="11" customFormat="false" ht="12.75" hidden="false" customHeight="true" outlineLevel="0" collapsed="false">
      <c r="A11" s="230" t="s">
        <v>290</v>
      </c>
      <c r="B11" s="229"/>
      <c r="C11" s="1"/>
      <c r="D11" s="1"/>
      <c r="E11" s="1"/>
      <c r="F11" s="1"/>
    </row>
    <row r="18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6.2"/>
    <col collapsed="false" customWidth="true" hidden="false" outlineLevel="0" max="3" min="2" style="0" width="76.79"/>
    <col collapsed="false" customWidth="true" hidden="false" outlineLevel="0" max="4" min="4" style="0" width="24.95"/>
    <col collapsed="false" customWidth="true" hidden="false" outlineLevel="0" max="6" min="5" style="0" width="7.03"/>
    <col collapsed="false" customWidth="true" hidden="false" outlineLevel="0" max="17" min="7" style="0" width="3.72"/>
    <col collapsed="false" customWidth="true" hidden="false" outlineLevel="0" max="18" min="18" style="0" width="7.03"/>
    <col collapsed="false" customWidth="false" hidden="true" outlineLevel="0" max="19" min="19" style="0" width="11.52"/>
    <col collapsed="false" customWidth="true" hidden="false" outlineLevel="0" max="1025" min="20" style="0" width="8.55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</v>
      </c>
    </row>
    <row r="3" customFormat="false" ht="12.75" hidden="false" customHeight="true" outlineLevel="0" collapsed="false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 t="s">
        <v>3</v>
      </c>
    </row>
    <row r="4" customFormat="false" ht="12.75" hidden="false" customHeight="true" outlineLevel="0" collapsed="false">
      <c r="A4" s="3" t="s">
        <v>4</v>
      </c>
      <c r="B4" s="3" t="s">
        <v>5</v>
      </c>
      <c r="C4" s="3" t="s">
        <v>6</v>
      </c>
      <c r="D4" s="4" t="s">
        <v>7</v>
      </c>
      <c r="E4" s="5" t="s">
        <v>8</v>
      </c>
      <c r="F4" s="3" t="s">
        <v>9</v>
      </c>
      <c r="G4" s="6" t="s">
        <v>10</v>
      </c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</row>
    <row r="5" customFormat="false" ht="12.75" hidden="false" customHeight="true" outlineLevel="0" collapsed="false">
      <c r="A5" s="3"/>
      <c r="B5" s="3"/>
      <c r="C5" s="3"/>
      <c r="D5" s="4"/>
      <c r="E5" s="5"/>
      <c r="F5" s="5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"/>
      <c r="S5" s="1"/>
    </row>
    <row r="6" customFormat="false" ht="12.75" hidden="false" customHeight="true" outlineLevel="0" collapsed="false">
      <c r="A6" s="7" t="n">
        <v>1</v>
      </c>
      <c r="B6" s="8"/>
      <c r="C6" s="9"/>
      <c r="D6" s="10"/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"/>
      <c r="S6" s="1"/>
    </row>
    <row r="7" customFormat="false" ht="12.75" hidden="false" customHeight="true" outlineLevel="0" collapsed="false">
      <c r="A7" s="7" t="n">
        <v>2</v>
      </c>
      <c r="B7" s="8"/>
      <c r="C7" s="9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</row>
    <row r="8" customFormat="false" ht="12.75" hidden="false" customHeight="true" outlineLevel="0" collapsed="false">
      <c r="A8" s="7" t="n">
        <v>3</v>
      </c>
      <c r="B8" s="8"/>
      <c r="C8" s="9"/>
      <c r="D8" s="10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"/>
      <c r="S8" s="1"/>
    </row>
    <row r="9" customFormat="false" ht="12.75" hidden="false" customHeight="true" outlineLevel="0" collapsed="false">
      <c r="A9" s="7" t="n">
        <v>4</v>
      </c>
      <c r="B9" s="12"/>
      <c r="C9" s="13"/>
      <c r="D9" s="10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"/>
      <c r="S9" s="1"/>
    </row>
    <row r="10" customFormat="false" ht="12.75" hidden="false" customHeight="true" outlineLevel="0" collapsed="false">
      <c r="A10" s="7" t="n">
        <v>5</v>
      </c>
      <c r="B10" s="8"/>
      <c r="C10" s="9"/>
      <c r="D10" s="10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  <c r="S10" s="1"/>
    </row>
    <row r="11" customFormat="false" ht="12.75" hidden="false" customHeight="true" outlineLevel="0" collapsed="false">
      <c r="A11" s="7" t="n">
        <v>6</v>
      </c>
      <c r="B11" s="8"/>
      <c r="C11" s="9"/>
      <c r="D11" s="10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</row>
    <row r="12" customFormat="false" ht="12.75" hidden="false" customHeight="true" outlineLevel="0" collapsed="false">
      <c r="A12" s="7" t="n">
        <v>7</v>
      </c>
      <c r="B12" s="8"/>
      <c r="C12" s="9"/>
      <c r="D12" s="10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</row>
    <row r="13" customFormat="false" ht="12.75" hidden="false" customHeight="true" outlineLevel="0" collapsed="false">
      <c r="A13" s="8" t="n">
        <v>8</v>
      </c>
      <c r="B13" s="8"/>
      <c r="C13" s="9"/>
      <c r="D13" s="10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"/>
      <c r="S13" s="1"/>
    </row>
    <row r="14" customFormat="false" ht="12.75" hidden="false" customHeight="true" outlineLevel="0" collapsed="false">
      <c r="A14" s="8" t="n">
        <v>9</v>
      </c>
      <c r="B14" s="8"/>
      <c r="C14" s="9"/>
      <c r="D14" s="10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"/>
      <c r="S14" s="1"/>
    </row>
    <row r="15" customFormat="false" ht="12.75" hidden="false" customHeight="true" outlineLevel="0" collapsed="false">
      <c r="A15" s="8" t="n">
        <v>10</v>
      </c>
      <c r="B15" s="8"/>
      <c r="C15" s="9"/>
      <c r="D15" s="10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/>
      <c r="S15" s="1"/>
    </row>
    <row r="16" customFormat="false" ht="12.75" hidden="false" customHeight="true" outlineLevel="0" collapsed="false">
      <c r="A16" s="8" t="n">
        <v>11</v>
      </c>
      <c r="B16" s="8"/>
      <c r="C16" s="9"/>
      <c r="D16" s="10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"/>
      <c r="S16" s="1"/>
    </row>
    <row r="17" customFormat="false" ht="12.75" hidden="false" customHeight="true" outlineLevel="0" collapsed="false">
      <c r="A17" s="8" t="n">
        <v>12</v>
      </c>
      <c r="B17" s="8"/>
      <c r="C17" s="9"/>
      <c r="D17" s="10"/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/>
      <c r="S17" s="1"/>
    </row>
    <row r="18" customFormat="false" ht="12.75" hidden="false" customHeight="true" outlineLevel="0" collapsed="false">
      <c r="A18" s="8" t="n">
        <v>13</v>
      </c>
      <c r="B18" s="8"/>
      <c r="C18" s="9"/>
      <c r="D18" s="10"/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  <c r="S18" s="1"/>
    </row>
    <row r="19" customFormat="false" ht="12.75" hidden="false" customHeight="true" outlineLevel="0" collapsed="false">
      <c r="A19" s="8" t="n">
        <v>14</v>
      </c>
      <c r="B19" s="8"/>
      <c r="C19" s="9"/>
      <c r="D19" s="10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/>
      <c r="S19" s="1"/>
    </row>
    <row r="20" customFormat="false" ht="12.75" hidden="false" customHeight="true" outlineLevel="0" collapsed="false">
      <c r="A20" s="8" t="n">
        <v>15</v>
      </c>
      <c r="B20" s="8"/>
      <c r="C20" s="9"/>
      <c r="D20" s="10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/>
      <c r="S20" s="1"/>
    </row>
    <row r="21" customFormat="false" ht="12.75" hidden="false" customHeight="true" outlineLevel="0" collapsed="false">
      <c r="A21" s="8" t="n">
        <v>16</v>
      </c>
      <c r="B21" s="8"/>
      <c r="C21" s="9"/>
      <c r="D21" s="10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1"/>
    </row>
    <row r="22" customFormat="false" ht="12.75" hidden="false" customHeight="true" outlineLevel="0" collapsed="false">
      <c r="A22" s="8" t="n">
        <v>17</v>
      </c>
      <c r="B22" s="8"/>
      <c r="C22" s="9"/>
      <c r="D22" s="10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/>
      <c r="S22" s="1"/>
    </row>
    <row r="23" customFormat="false" ht="12.75" hidden="false" customHeight="true" outlineLevel="0" collapsed="false">
      <c r="A23" s="8" t="n">
        <v>18</v>
      </c>
      <c r="B23" s="8"/>
      <c r="C23" s="9"/>
      <c r="D23" s="10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"/>
      <c r="S23" s="1"/>
    </row>
    <row r="24" customFormat="false" ht="12.75" hidden="false" customHeight="true" outlineLevel="0" collapsed="false">
      <c r="A24" s="8" t="n">
        <v>19</v>
      </c>
      <c r="B24" s="8"/>
      <c r="C24" s="9"/>
      <c r="D24" s="10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  <c r="S24" s="1"/>
    </row>
    <row r="25" customFormat="false" ht="12.75" hidden="false" customHeight="true" outlineLevel="0" collapsed="false">
      <c r="A25" s="8" t="n">
        <v>20</v>
      </c>
      <c r="B25" s="8"/>
      <c r="C25" s="9"/>
      <c r="D25" s="10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"/>
      <c r="S25" s="1"/>
    </row>
    <row r="26" customFormat="false" ht="12.75" hidden="false" customHeight="true" outlineLevel="0" collapsed="false">
      <c r="A26" s="7"/>
      <c r="B26" s="8" t="s">
        <v>24</v>
      </c>
      <c r="C26" s="8"/>
      <c r="D26" s="14"/>
      <c r="E26" s="8" t="n">
        <f aca="false">SUM(E6:E25)</f>
        <v>0</v>
      </c>
      <c r="F26" s="8" t="n">
        <f aca="false">IF(SUM(F6:F25)&lt;=33,SUM(F6:F25),"Błąd ECTS")</f>
        <v>0</v>
      </c>
      <c r="G26" s="8" t="n">
        <f aca="false">SUM(G6:G25)</f>
        <v>0</v>
      </c>
      <c r="H26" s="8" t="n">
        <f aca="false">SUM(H6:H25)</f>
        <v>0</v>
      </c>
      <c r="I26" s="8" t="n">
        <f aca="false">SUM(I6:I25)</f>
        <v>0</v>
      </c>
      <c r="J26" s="8" t="n">
        <f aca="false">SUM(J6:J25)</f>
        <v>0</v>
      </c>
      <c r="K26" s="8" t="n">
        <f aca="false">SUM(K6:K25)</f>
        <v>0</v>
      </c>
      <c r="L26" s="8" t="n">
        <f aca="false">SUM(L6:L25)</f>
        <v>0</v>
      </c>
      <c r="M26" s="8" t="n">
        <f aca="false">SUM(M6:M25)</f>
        <v>0</v>
      </c>
      <c r="N26" s="8" t="n">
        <f aca="false">SUM(N6:N25)</f>
        <v>0</v>
      </c>
      <c r="O26" s="8" t="n">
        <f aca="false">SUM(O6:O25)</f>
        <v>0</v>
      </c>
      <c r="P26" s="8" t="n">
        <f aca="false">SUM(P6:P25)</f>
        <v>0</v>
      </c>
      <c r="Q26" s="8" t="n">
        <f aca="false">SUM(Q6:Q25)</f>
        <v>0</v>
      </c>
      <c r="R26" s="1"/>
      <c r="S26" s="1"/>
    </row>
  </sheetData>
  <mergeCells count="7">
    <mergeCell ref="A4:A5"/>
    <mergeCell ref="B4:B5"/>
    <mergeCell ref="C4:C5"/>
    <mergeCell ref="D4:D5"/>
    <mergeCell ref="E4:E5"/>
    <mergeCell ref="F4:F5"/>
    <mergeCell ref="G4:Q4"/>
  </mergeCells>
  <dataValidations count="1">
    <dataValidation allowBlank="true" operator="equal" showDropDown="false" showErrorMessage="true" showInputMessage="false" sqref="D6:D25" type="list">
      <formula1>$S$1:$S$3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6.2"/>
    <col collapsed="false" customWidth="true" hidden="false" outlineLevel="0" max="3" min="2" style="0" width="76.79"/>
    <col collapsed="false" customWidth="true" hidden="false" outlineLevel="0" max="4" min="4" style="0" width="24.95"/>
    <col collapsed="false" customWidth="true" hidden="false" outlineLevel="0" max="6" min="5" style="0" width="7.03"/>
    <col collapsed="false" customWidth="true" hidden="false" outlineLevel="0" max="17" min="7" style="0" width="3.72"/>
    <col collapsed="false" customWidth="true" hidden="false" outlineLevel="0" max="18" min="18" style="0" width="7.03"/>
    <col collapsed="false" customWidth="false" hidden="true" outlineLevel="0" max="19" min="19" style="0" width="11.52"/>
    <col collapsed="false" customWidth="true" hidden="false" outlineLevel="0" max="1025" min="20" style="0" width="8.55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</v>
      </c>
    </row>
    <row r="3" customFormat="false" ht="12.75" hidden="false" customHeight="true" outlineLevel="0" collapsed="false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 t="s">
        <v>3</v>
      </c>
    </row>
    <row r="4" customFormat="false" ht="12.75" hidden="false" customHeight="true" outlineLevel="0" collapsed="false">
      <c r="A4" s="3" t="s">
        <v>4</v>
      </c>
      <c r="B4" s="3" t="s">
        <v>5</v>
      </c>
      <c r="C4" s="3" t="s">
        <v>6</v>
      </c>
      <c r="D4" s="4" t="s">
        <v>7</v>
      </c>
      <c r="E4" s="5" t="s">
        <v>8</v>
      </c>
      <c r="F4" s="3" t="s">
        <v>9</v>
      </c>
      <c r="G4" s="6" t="s">
        <v>10</v>
      </c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</row>
    <row r="5" customFormat="false" ht="12.75" hidden="false" customHeight="true" outlineLevel="0" collapsed="false">
      <c r="A5" s="3"/>
      <c r="B5" s="3"/>
      <c r="C5" s="3"/>
      <c r="D5" s="4"/>
      <c r="E5" s="5"/>
      <c r="F5" s="5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"/>
      <c r="S5" s="1"/>
    </row>
    <row r="6" customFormat="false" ht="12.75" hidden="false" customHeight="true" outlineLevel="0" collapsed="false">
      <c r="A6" s="7" t="n">
        <v>1</v>
      </c>
      <c r="B6" s="8"/>
      <c r="C6" s="9"/>
      <c r="D6" s="10"/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"/>
      <c r="S6" s="1"/>
    </row>
    <row r="7" customFormat="false" ht="12.75" hidden="false" customHeight="true" outlineLevel="0" collapsed="false">
      <c r="A7" s="7" t="n">
        <v>2</v>
      </c>
      <c r="B7" s="8"/>
      <c r="C7" s="9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</row>
    <row r="8" customFormat="false" ht="12.75" hidden="false" customHeight="true" outlineLevel="0" collapsed="false">
      <c r="A8" s="7" t="n">
        <v>3</v>
      </c>
      <c r="B8" s="8"/>
      <c r="C8" s="9"/>
      <c r="D8" s="10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"/>
      <c r="S8" s="1"/>
    </row>
    <row r="9" customFormat="false" ht="12.75" hidden="false" customHeight="true" outlineLevel="0" collapsed="false">
      <c r="A9" s="7" t="n">
        <v>4</v>
      </c>
      <c r="B9" s="12"/>
      <c r="C9" s="13"/>
      <c r="D9" s="10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"/>
      <c r="S9" s="1"/>
    </row>
    <row r="10" customFormat="false" ht="12.75" hidden="false" customHeight="true" outlineLevel="0" collapsed="false">
      <c r="A10" s="7" t="n">
        <v>5</v>
      </c>
      <c r="B10" s="8"/>
      <c r="C10" s="9"/>
      <c r="D10" s="10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  <c r="S10" s="1"/>
    </row>
    <row r="11" customFormat="false" ht="12.75" hidden="false" customHeight="true" outlineLevel="0" collapsed="false">
      <c r="A11" s="7" t="n">
        <v>6</v>
      </c>
      <c r="B11" s="8"/>
      <c r="C11" s="9"/>
      <c r="D11" s="10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</row>
    <row r="12" customFormat="false" ht="12.75" hidden="false" customHeight="true" outlineLevel="0" collapsed="false">
      <c r="A12" s="7" t="n">
        <v>7</v>
      </c>
      <c r="B12" s="8"/>
      <c r="C12" s="9"/>
      <c r="D12" s="10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</row>
    <row r="13" customFormat="false" ht="12.75" hidden="false" customHeight="true" outlineLevel="0" collapsed="false">
      <c r="A13" s="8" t="n">
        <v>8</v>
      </c>
      <c r="B13" s="8"/>
      <c r="C13" s="9"/>
      <c r="D13" s="10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"/>
      <c r="S13" s="1"/>
    </row>
    <row r="14" customFormat="false" ht="12.75" hidden="false" customHeight="true" outlineLevel="0" collapsed="false">
      <c r="A14" s="8" t="n">
        <v>9</v>
      </c>
      <c r="B14" s="8"/>
      <c r="C14" s="9"/>
      <c r="D14" s="10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"/>
      <c r="S14" s="1"/>
    </row>
    <row r="15" customFormat="false" ht="12.75" hidden="false" customHeight="true" outlineLevel="0" collapsed="false">
      <c r="A15" s="8" t="n">
        <v>10</v>
      </c>
      <c r="B15" s="8"/>
      <c r="C15" s="9"/>
      <c r="D15" s="10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/>
      <c r="S15" s="1"/>
    </row>
    <row r="16" customFormat="false" ht="12.75" hidden="false" customHeight="true" outlineLevel="0" collapsed="false">
      <c r="A16" s="8" t="n">
        <v>11</v>
      </c>
      <c r="B16" s="8"/>
      <c r="C16" s="9"/>
      <c r="D16" s="10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"/>
      <c r="S16" s="1"/>
    </row>
    <row r="17" customFormat="false" ht="12.75" hidden="false" customHeight="true" outlineLevel="0" collapsed="false">
      <c r="A17" s="8" t="n">
        <v>12</v>
      </c>
      <c r="B17" s="8"/>
      <c r="C17" s="9"/>
      <c r="D17" s="10"/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/>
      <c r="S17" s="1"/>
    </row>
    <row r="18" customFormat="false" ht="12.75" hidden="false" customHeight="true" outlineLevel="0" collapsed="false">
      <c r="A18" s="8" t="n">
        <v>13</v>
      </c>
      <c r="B18" s="8"/>
      <c r="C18" s="9"/>
      <c r="D18" s="10"/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  <c r="S18" s="1"/>
    </row>
    <row r="19" customFormat="false" ht="12.75" hidden="false" customHeight="true" outlineLevel="0" collapsed="false">
      <c r="A19" s="8" t="n">
        <v>14</v>
      </c>
      <c r="B19" s="8"/>
      <c r="C19" s="9"/>
      <c r="D19" s="10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/>
      <c r="S19" s="1"/>
    </row>
    <row r="20" customFormat="false" ht="12.75" hidden="false" customHeight="true" outlineLevel="0" collapsed="false">
      <c r="A20" s="8" t="n">
        <v>15</v>
      </c>
      <c r="B20" s="8"/>
      <c r="C20" s="9"/>
      <c r="D20" s="10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/>
      <c r="S20" s="1"/>
    </row>
    <row r="21" customFormat="false" ht="12.75" hidden="false" customHeight="true" outlineLevel="0" collapsed="false">
      <c r="A21" s="8" t="n">
        <v>16</v>
      </c>
      <c r="B21" s="8"/>
      <c r="C21" s="9"/>
      <c r="D21" s="10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1"/>
    </row>
    <row r="22" customFormat="false" ht="12.75" hidden="false" customHeight="true" outlineLevel="0" collapsed="false">
      <c r="A22" s="8" t="n">
        <v>17</v>
      </c>
      <c r="B22" s="8"/>
      <c r="C22" s="9"/>
      <c r="D22" s="10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/>
      <c r="S22" s="1"/>
    </row>
    <row r="23" customFormat="false" ht="12.75" hidden="false" customHeight="true" outlineLevel="0" collapsed="false">
      <c r="A23" s="8" t="n">
        <v>18</v>
      </c>
      <c r="B23" s="8"/>
      <c r="C23" s="9"/>
      <c r="D23" s="10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"/>
      <c r="S23" s="1"/>
    </row>
    <row r="24" customFormat="false" ht="12.75" hidden="false" customHeight="true" outlineLevel="0" collapsed="false">
      <c r="A24" s="8" t="n">
        <v>19</v>
      </c>
      <c r="B24" s="8"/>
      <c r="C24" s="9"/>
      <c r="D24" s="10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  <c r="S24" s="1"/>
    </row>
    <row r="25" customFormat="false" ht="12.75" hidden="false" customHeight="true" outlineLevel="0" collapsed="false">
      <c r="A25" s="8" t="n">
        <v>20</v>
      </c>
      <c r="B25" s="8"/>
      <c r="C25" s="9"/>
      <c r="D25" s="10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"/>
      <c r="S25" s="1"/>
    </row>
    <row r="26" customFormat="false" ht="12.75" hidden="false" customHeight="true" outlineLevel="0" collapsed="false">
      <c r="A26" s="7"/>
      <c r="B26" s="8" t="s">
        <v>26</v>
      </c>
      <c r="C26" s="8"/>
      <c r="D26" s="14"/>
      <c r="E26" s="8" t="n">
        <f aca="false">SUM(E6:E25)</f>
        <v>0</v>
      </c>
      <c r="F26" s="8" t="n">
        <f aca="false">IF(SUM(F6:F25)&lt;=33,SUM(F6:F25),"Błąd ECTS")</f>
        <v>0</v>
      </c>
      <c r="G26" s="8" t="n">
        <f aca="false">SUM(G6:G25)</f>
        <v>0</v>
      </c>
      <c r="H26" s="8" t="n">
        <f aca="false">SUM(H6:H25)</f>
        <v>0</v>
      </c>
      <c r="I26" s="8" t="n">
        <f aca="false">SUM(I6:I25)</f>
        <v>0</v>
      </c>
      <c r="J26" s="8" t="n">
        <f aca="false">SUM(J6:J25)</f>
        <v>0</v>
      </c>
      <c r="K26" s="8" t="n">
        <f aca="false">SUM(K6:K25)</f>
        <v>0</v>
      </c>
      <c r="L26" s="8" t="n">
        <f aca="false">SUM(L6:L25)</f>
        <v>0</v>
      </c>
      <c r="M26" s="8" t="n">
        <f aca="false">SUM(M6:M25)</f>
        <v>0</v>
      </c>
      <c r="N26" s="8" t="n">
        <f aca="false">SUM(N6:N25)</f>
        <v>0</v>
      </c>
      <c r="O26" s="8" t="n">
        <f aca="false">SUM(O6:O25)</f>
        <v>0</v>
      </c>
      <c r="P26" s="8" t="n">
        <f aca="false">SUM(P6:P25)</f>
        <v>0</v>
      </c>
      <c r="Q26" s="8" t="n">
        <f aca="false">SUM(Q6:Q25)</f>
        <v>0</v>
      </c>
      <c r="R26" s="1"/>
      <c r="S26" s="1"/>
    </row>
  </sheetData>
  <mergeCells count="7">
    <mergeCell ref="A4:A5"/>
    <mergeCell ref="B4:B5"/>
    <mergeCell ref="C4:C5"/>
    <mergeCell ref="D4:D5"/>
    <mergeCell ref="E4:E5"/>
    <mergeCell ref="F4:F5"/>
    <mergeCell ref="G4:Q4"/>
  </mergeCells>
  <dataValidations count="1">
    <dataValidation allowBlank="true" operator="equal" showDropDown="false" showErrorMessage="true" showInputMessage="false" sqref="D6:D25" type="list">
      <formula1>$S$1:$S$3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6.2"/>
    <col collapsed="false" customWidth="true" hidden="false" outlineLevel="0" max="3" min="2" style="0" width="76.79"/>
    <col collapsed="false" customWidth="true" hidden="false" outlineLevel="0" max="4" min="4" style="0" width="24.95"/>
    <col collapsed="false" customWidth="true" hidden="false" outlineLevel="0" max="6" min="5" style="0" width="7.03"/>
    <col collapsed="false" customWidth="true" hidden="false" outlineLevel="0" max="17" min="7" style="0" width="3.72"/>
    <col collapsed="false" customWidth="true" hidden="false" outlineLevel="0" max="18" min="18" style="0" width="7.03"/>
    <col collapsed="false" customWidth="false" hidden="true" outlineLevel="0" max="19" min="19" style="0" width="11.52"/>
    <col collapsed="false" customWidth="true" hidden="false" outlineLevel="0" max="1025" min="20" style="0" width="8.55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</v>
      </c>
    </row>
    <row r="3" customFormat="false" ht="12.75" hidden="false" customHeight="true" outlineLevel="0" collapsed="false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 t="s">
        <v>3</v>
      </c>
    </row>
    <row r="4" customFormat="false" ht="12.75" hidden="false" customHeight="true" outlineLevel="0" collapsed="false">
      <c r="A4" s="3" t="s">
        <v>4</v>
      </c>
      <c r="B4" s="3" t="s">
        <v>5</v>
      </c>
      <c r="C4" s="3" t="s">
        <v>6</v>
      </c>
      <c r="D4" s="4" t="s">
        <v>7</v>
      </c>
      <c r="E4" s="5" t="s">
        <v>8</v>
      </c>
      <c r="F4" s="3" t="s">
        <v>9</v>
      </c>
      <c r="G4" s="6" t="s">
        <v>10</v>
      </c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</row>
    <row r="5" customFormat="false" ht="12.75" hidden="false" customHeight="true" outlineLevel="0" collapsed="false">
      <c r="A5" s="3"/>
      <c r="B5" s="3"/>
      <c r="C5" s="3"/>
      <c r="D5" s="4"/>
      <c r="E5" s="5"/>
      <c r="F5" s="5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"/>
      <c r="S5" s="1"/>
    </row>
    <row r="6" customFormat="false" ht="12.75" hidden="false" customHeight="true" outlineLevel="0" collapsed="false">
      <c r="A6" s="7" t="n">
        <v>1</v>
      </c>
      <c r="B6" s="8"/>
      <c r="C6" s="9"/>
      <c r="D6" s="10"/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"/>
      <c r="S6" s="1"/>
    </row>
    <row r="7" customFormat="false" ht="12.75" hidden="false" customHeight="true" outlineLevel="0" collapsed="false">
      <c r="A7" s="7" t="n">
        <v>2</v>
      </c>
      <c r="B7" s="8"/>
      <c r="C7" s="9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</row>
    <row r="8" customFormat="false" ht="12.75" hidden="false" customHeight="true" outlineLevel="0" collapsed="false">
      <c r="A8" s="7" t="n">
        <v>3</v>
      </c>
      <c r="B8" s="8"/>
      <c r="C8" s="9"/>
      <c r="D8" s="10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"/>
      <c r="S8" s="1"/>
    </row>
    <row r="9" customFormat="false" ht="12.75" hidden="false" customHeight="true" outlineLevel="0" collapsed="false">
      <c r="A9" s="7" t="n">
        <v>4</v>
      </c>
      <c r="B9" s="12"/>
      <c r="C9" s="13"/>
      <c r="D9" s="10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"/>
      <c r="S9" s="1"/>
    </row>
    <row r="10" customFormat="false" ht="12.75" hidden="false" customHeight="true" outlineLevel="0" collapsed="false">
      <c r="A10" s="7" t="n">
        <v>5</v>
      </c>
      <c r="B10" s="8"/>
      <c r="C10" s="9"/>
      <c r="D10" s="10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  <c r="S10" s="1"/>
    </row>
    <row r="11" customFormat="false" ht="12.75" hidden="false" customHeight="true" outlineLevel="0" collapsed="false">
      <c r="A11" s="7" t="n">
        <v>6</v>
      </c>
      <c r="B11" s="8"/>
      <c r="C11" s="9"/>
      <c r="D11" s="10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</row>
    <row r="12" customFormat="false" ht="12.75" hidden="false" customHeight="true" outlineLevel="0" collapsed="false">
      <c r="A12" s="7" t="n">
        <v>7</v>
      </c>
      <c r="B12" s="8"/>
      <c r="C12" s="9"/>
      <c r="D12" s="10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</row>
    <row r="13" customFormat="false" ht="12.75" hidden="false" customHeight="true" outlineLevel="0" collapsed="false">
      <c r="A13" s="8" t="n">
        <v>8</v>
      </c>
      <c r="B13" s="8"/>
      <c r="C13" s="9"/>
      <c r="D13" s="10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"/>
      <c r="S13" s="1"/>
    </row>
    <row r="14" customFormat="false" ht="12.75" hidden="false" customHeight="true" outlineLevel="0" collapsed="false">
      <c r="A14" s="8" t="n">
        <v>9</v>
      </c>
      <c r="B14" s="8"/>
      <c r="C14" s="9"/>
      <c r="D14" s="10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"/>
      <c r="S14" s="1"/>
    </row>
    <row r="15" customFormat="false" ht="12.75" hidden="false" customHeight="true" outlineLevel="0" collapsed="false">
      <c r="A15" s="8" t="n">
        <v>10</v>
      </c>
      <c r="B15" s="8"/>
      <c r="C15" s="9"/>
      <c r="D15" s="10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/>
      <c r="S15" s="1"/>
    </row>
    <row r="16" customFormat="false" ht="12.75" hidden="false" customHeight="true" outlineLevel="0" collapsed="false">
      <c r="A16" s="8" t="n">
        <v>11</v>
      </c>
      <c r="B16" s="8"/>
      <c r="C16" s="9"/>
      <c r="D16" s="10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"/>
      <c r="S16" s="1"/>
    </row>
    <row r="17" customFormat="false" ht="12.75" hidden="false" customHeight="true" outlineLevel="0" collapsed="false">
      <c r="A17" s="8" t="n">
        <v>12</v>
      </c>
      <c r="B17" s="8"/>
      <c r="C17" s="9"/>
      <c r="D17" s="10"/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/>
      <c r="S17" s="1"/>
    </row>
    <row r="18" customFormat="false" ht="12.75" hidden="false" customHeight="true" outlineLevel="0" collapsed="false">
      <c r="A18" s="8" t="n">
        <v>13</v>
      </c>
      <c r="B18" s="8"/>
      <c r="C18" s="9"/>
      <c r="D18" s="10"/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  <c r="S18" s="1"/>
    </row>
    <row r="19" customFormat="false" ht="12.75" hidden="false" customHeight="true" outlineLevel="0" collapsed="false">
      <c r="A19" s="8" t="n">
        <v>14</v>
      </c>
      <c r="B19" s="8"/>
      <c r="C19" s="9"/>
      <c r="D19" s="10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/>
      <c r="S19" s="1"/>
    </row>
    <row r="20" customFormat="false" ht="12.75" hidden="false" customHeight="true" outlineLevel="0" collapsed="false">
      <c r="A20" s="8" t="n">
        <v>15</v>
      </c>
      <c r="B20" s="8"/>
      <c r="C20" s="9"/>
      <c r="D20" s="10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/>
      <c r="S20" s="1"/>
    </row>
    <row r="21" customFormat="false" ht="12.75" hidden="false" customHeight="true" outlineLevel="0" collapsed="false">
      <c r="A21" s="8" t="n">
        <v>16</v>
      </c>
      <c r="B21" s="8"/>
      <c r="C21" s="9"/>
      <c r="D21" s="10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1"/>
    </row>
    <row r="22" customFormat="false" ht="12.75" hidden="false" customHeight="true" outlineLevel="0" collapsed="false">
      <c r="A22" s="8" t="n">
        <v>17</v>
      </c>
      <c r="B22" s="8"/>
      <c r="C22" s="9"/>
      <c r="D22" s="10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/>
      <c r="S22" s="1"/>
    </row>
    <row r="23" customFormat="false" ht="12.75" hidden="false" customHeight="true" outlineLevel="0" collapsed="false">
      <c r="A23" s="8" t="n">
        <v>18</v>
      </c>
      <c r="B23" s="8"/>
      <c r="C23" s="9"/>
      <c r="D23" s="10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"/>
      <c r="S23" s="1"/>
    </row>
    <row r="24" customFormat="false" ht="12.75" hidden="false" customHeight="true" outlineLevel="0" collapsed="false">
      <c r="A24" s="8" t="n">
        <v>19</v>
      </c>
      <c r="B24" s="8"/>
      <c r="C24" s="9"/>
      <c r="D24" s="10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  <c r="S24" s="1"/>
    </row>
    <row r="25" customFormat="false" ht="12.75" hidden="false" customHeight="true" outlineLevel="0" collapsed="false">
      <c r="A25" s="8" t="n">
        <v>20</v>
      </c>
      <c r="B25" s="8"/>
      <c r="C25" s="9"/>
      <c r="D25" s="10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"/>
      <c r="S25" s="1"/>
    </row>
    <row r="26" customFormat="false" ht="12.75" hidden="false" customHeight="true" outlineLevel="0" collapsed="false">
      <c r="A26" s="7"/>
      <c r="B26" s="8" t="s">
        <v>28</v>
      </c>
      <c r="C26" s="8"/>
      <c r="D26" s="14"/>
      <c r="E26" s="8" t="n">
        <f aca="false">SUM(E6:E25)</f>
        <v>0</v>
      </c>
      <c r="F26" s="8" t="n">
        <f aca="false">IF(SUM(F6:F25)&lt;=33,SUM(F6:F25),"Błąd ECTS")</f>
        <v>0</v>
      </c>
      <c r="G26" s="8" t="n">
        <f aca="false">SUM(G6:G25)</f>
        <v>0</v>
      </c>
      <c r="H26" s="8" t="n">
        <f aca="false">SUM(H6:H25)</f>
        <v>0</v>
      </c>
      <c r="I26" s="8" t="n">
        <f aca="false">SUM(I6:I25)</f>
        <v>0</v>
      </c>
      <c r="J26" s="8" t="n">
        <f aca="false">SUM(J6:J25)</f>
        <v>0</v>
      </c>
      <c r="K26" s="8" t="n">
        <f aca="false">SUM(K6:K25)</f>
        <v>0</v>
      </c>
      <c r="L26" s="8" t="n">
        <f aca="false">SUM(L6:L25)</f>
        <v>0</v>
      </c>
      <c r="M26" s="8" t="n">
        <f aca="false">SUM(M6:M25)</f>
        <v>0</v>
      </c>
      <c r="N26" s="8" t="n">
        <f aca="false">SUM(N6:N25)</f>
        <v>0</v>
      </c>
      <c r="O26" s="8" t="n">
        <f aca="false">SUM(O6:O25)</f>
        <v>0</v>
      </c>
      <c r="P26" s="8" t="n">
        <f aca="false">SUM(P6:P25)</f>
        <v>0</v>
      </c>
      <c r="Q26" s="8" t="n">
        <f aca="false">SUM(Q6:Q25)</f>
        <v>0</v>
      </c>
      <c r="R26" s="1"/>
      <c r="S26" s="1"/>
    </row>
  </sheetData>
  <mergeCells count="7">
    <mergeCell ref="A4:A5"/>
    <mergeCell ref="B4:B5"/>
    <mergeCell ref="C4:C5"/>
    <mergeCell ref="D4:D5"/>
    <mergeCell ref="E4:E5"/>
    <mergeCell ref="F4:F5"/>
    <mergeCell ref="G4:Q4"/>
  </mergeCells>
  <dataValidations count="1">
    <dataValidation allowBlank="true" operator="equal" showDropDown="false" showErrorMessage="true" showInputMessage="false" sqref="D6:D25" type="list">
      <formula1>$S$1:$S$3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6.2"/>
    <col collapsed="false" customWidth="true" hidden="false" outlineLevel="0" max="3" min="2" style="0" width="76.79"/>
    <col collapsed="false" customWidth="true" hidden="false" outlineLevel="0" max="4" min="4" style="0" width="24.95"/>
    <col collapsed="false" customWidth="true" hidden="false" outlineLevel="0" max="6" min="5" style="0" width="7.03"/>
    <col collapsed="false" customWidth="true" hidden="false" outlineLevel="0" max="17" min="7" style="0" width="3.72"/>
    <col collapsed="false" customWidth="true" hidden="false" outlineLevel="0" max="18" min="18" style="0" width="7.03"/>
    <col collapsed="false" customWidth="false" hidden="true" outlineLevel="0" max="19" min="19" style="0" width="11.52"/>
    <col collapsed="false" customWidth="true" hidden="false" outlineLevel="0" max="1025" min="20" style="0" width="8.55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</v>
      </c>
    </row>
    <row r="3" customFormat="false" ht="12.75" hidden="false" customHeight="true" outlineLevel="0" collapsed="false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 t="s">
        <v>3</v>
      </c>
    </row>
    <row r="4" customFormat="false" ht="12.75" hidden="false" customHeight="true" outlineLevel="0" collapsed="false">
      <c r="A4" s="3" t="s">
        <v>4</v>
      </c>
      <c r="B4" s="3" t="s">
        <v>5</v>
      </c>
      <c r="C4" s="3" t="s">
        <v>6</v>
      </c>
      <c r="D4" s="4" t="s">
        <v>7</v>
      </c>
      <c r="E4" s="5" t="s">
        <v>8</v>
      </c>
      <c r="F4" s="3" t="s">
        <v>9</v>
      </c>
      <c r="G4" s="6" t="s">
        <v>10</v>
      </c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</row>
    <row r="5" customFormat="false" ht="12.75" hidden="false" customHeight="true" outlineLevel="0" collapsed="false">
      <c r="A5" s="3"/>
      <c r="B5" s="3"/>
      <c r="C5" s="3"/>
      <c r="D5" s="4"/>
      <c r="E5" s="5"/>
      <c r="F5" s="5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"/>
      <c r="S5" s="1"/>
    </row>
    <row r="6" customFormat="false" ht="12.75" hidden="false" customHeight="true" outlineLevel="0" collapsed="false">
      <c r="A6" s="7" t="n">
        <v>1</v>
      </c>
      <c r="B6" s="8"/>
      <c r="C6" s="9"/>
      <c r="D6" s="10"/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"/>
      <c r="S6" s="1"/>
    </row>
    <row r="7" customFormat="false" ht="12.75" hidden="false" customHeight="true" outlineLevel="0" collapsed="false">
      <c r="A7" s="7" t="n">
        <v>2</v>
      </c>
      <c r="B7" s="8"/>
      <c r="C7" s="9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</row>
    <row r="8" customFormat="false" ht="12.75" hidden="false" customHeight="true" outlineLevel="0" collapsed="false">
      <c r="A8" s="7" t="n">
        <v>3</v>
      </c>
      <c r="B8" s="8"/>
      <c r="C8" s="9"/>
      <c r="D8" s="10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"/>
      <c r="S8" s="1"/>
    </row>
    <row r="9" customFormat="false" ht="12.75" hidden="false" customHeight="true" outlineLevel="0" collapsed="false">
      <c r="A9" s="7" t="n">
        <v>4</v>
      </c>
      <c r="B9" s="12"/>
      <c r="C9" s="13"/>
      <c r="D9" s="10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"/>
      <c r="S9" s="1"/>
    </row>
    <row r="10" customFormat="false" ht="12.75" hidden="false" customHeight="true" outlineLevel="0" collapsed="false">
      <c r="A10" s="7" t="n">
        <v>5</v>
      </c>
      <c r="B10" s="8"/>
      <c r="C10" s="9"/>
      <c r="D10" s="10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  <c r="S10" s="1"/>
    </row>
    <row r="11" customFormat="false" ht="12.75" hidden="false" customHeight="true" outlineLevel="0" collapsed="false">
      <c r="A11" s="7" t="n">
        <v>6</v>
      </c>
      <c r="B11" s="8"/>
      <c r="C11" s="9"/>
      <c r="D11" s="10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</row>
    <row r="12" customFormat="false" ht="12.75" hidden="false" customHeight="true" outlineLevel="0" collapsed="false">
      <c r="A12" s="7" t="n">
        <v>7</v>
      </c>
      <c r="B12" s="8"/>
      <c r="C12" s="9"/>
      <c r="D12" s="10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</row>
    <row r="13" customFormat="false" ht="12.75" hidden="false" customHeight="true" outlineLevel="0" collapsed="false">
      <c r="A13" s="8" t="n">
        <v>8</v>
      </c>
      <c r="B13" s="8"/>
      <c r="C13" s="9"/>
      <c r="D13" s="10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"/>
      <c r="S13" s="1"/>
    </row>
    <row r="14" customFormat="false" ht="12.75" hidden="false" customHeight="true" outlineLevel="0" collapsed="false">
      <c r="A14" s="8" t="n">
        <v>9</v>
      </c>
      <c r="B14" s="8"/>
      <c r="C14" s="9"/>
      <c r="D14" s="10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"/>
      <c r="S14" s="1"/>
    </row>
    <row r="15" customFormat="false" ht="12.75" hidden="false" customHeight="true" outlineLevel="0" collapsed="false">
      <c r="A15" s="8" t="n">
        <v>10</v>
      </c>
      <c r="B15" s="8"/>
      <c r="C15" s="9"/>
      <c r="D15" s="10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/>
      <c r="S15" s="1"/>
    </row>
    <row r="16" customFormat="false" ht="12.75" hidden="false" customHeight="true" outlineLevel="0" collapsed="false">
      <c r="A16" s="8" t="n">
        <v>11</v>
      </c>
      <c r="B16" s="8"/>
      <c r="C16" s="9"/>
      <c r="D16" s="10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"/>
      <c r="S16" s="1"/>
    </row>
    <row r="17" customFormat="false" ht="12.75" hidden="false" customHeight="true" outlineLevel="0" collapsed="false">
      <c r="A17" s="8" t="n">
        <v>12</v>
      </c>
      <c r="B17" s="8"/>
      <c r="C17" s="9"/>
      <c r="D17" s="10"/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/>
      <c r="S17" s="1"/>
    </row>
    <row r="18" customFormat="false" ht="12.75" hidden="false" customHeight="true" outlineLevel="0" collapsed="false">
      <c r="A18" s="8" t="n">
        <v>13</v>
      </c>
      <c r="B18" s="8"/>
      <c r="C18" s="9"/>
      <c r="D18" s="10"/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  <c r="S18" s="1"/>
    </row>
    <row r="19" customFormat="false" ht="12.75" hidden="false" customHeight="true" outlineLevel="0" collapsed="false">
      <c r="A19" s="8" t="n">
        <v>14</v>
      </c>
      <c r="B19" s="8"/>
      <c r="C19" s="9"/>
      <c r="D19" s="10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/>
      <c r="S19" s="1"/>
    </row>
    <row r="20" customFormat="false" ht="12.75" hidden="false" customHeight="true" outlineLevel="0" collapsed="false">
      <c r="A20" s="8" t="n">
        <v>15</v>
      </c>
      <c r="B20" s="8"/>
      <c r="C20" s="9"/>
      <c r="D20" s="10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/>
      <c r="S20" s="1"/>
    </row>
    <row r="21" customFormat="false" ht="12.75" hidden="false" customHeight="true" outlineLevel="0" collapsed="false">
      <c r="A21" s="8" t="n">
        <v>16</v>
      </c>
      <c r="B21" s="8"/>
      <c r="C21" s="9"/>
      <c r="D21" s="10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1"/>
    </row>
    <row r="22" customFormat="false" ht="12.75" hidden="false" customHeight="true" outlineLevel="0" collapsed="false">
      <c r="A22" s="8" t="n">
        <v>17</v>
      </c>
      <c r="B22" s="8"/>
      <c r="C22" s="9"/>
      <c r="D22" s="10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/>
      <c r="S22" s="1"/>
    </row>
    <row r="23" customFormat="false" ht="12.75" hidden="false" customHeight="true" outlineLevel="0" collapsed="false">
      <c r="A23" s="8" t="n">
        <v>18</v>
      </c>
      <c r="B23" s="8"/>
      <c r="C23" s="9"/>
      <c r="D23" s="10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"/>
      <c r="S23" s="1"/>
    </row>
    <row r="24" customFormat="false" ht="12.75" hidden="false" customHeight="true" outlineLevel="0" collapsed="false">
      <c r="A24" s="8" t="n">
        <v>19</v>
      </c>
      <c r="B24" s="8"/>
      <c r="C24" s="9"/>
      <c r="D24" s="10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  <c r="S24" s="1"/>
    </row>
    <row r="25" customFormat="false" ht="12.75" hidden="false" customHeight="true" outlineLevel="0" collapsed="false">
      <c r="A25" s="8" t="n">
        <v>20</v>
      </c>
      <c r="B25" s="8"/>
      <c r="C25" s="9"/>
      <c r="D25" s="10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"/>
      <c r="S25" s="1"/>
    </row>
    <row r="26" customFormat="false" ht="12.75" hidden="false" customHeight="true" outlineLevel="0" collapsed="false">
      <c r="A26" s="7"/>
      <c r="B26" s="8" t="s">
        <v>30</v>
      </c>
      <c r="C26" s="8"/>
      <c r="D26" s="14"/>
      <c r="E26" s="8" t="n">
        <f aca="false">SUM(E6:E25)</f>
        <v>0</v>
      </c>
      <c r="F26" s="8" t="n">
        <f aca="false">IF(SUM(F6:F25)&lt;=33,SUM(F6:F25),"Błąd ECTS")</f>
        <v>0</v>
      </c>
      <c r="G26" s="8" t="n">
        <f aca="false">SUM(G6:G25)</f>
        <v>0</v>
      </c>
      <c r="H26" s="8" t="n">
        <f aca="false">SUM(H6:H25)</f>
        <v>0</v>
      </c>
      <c r="I26" s="8" t="n">
        <f aca="false">SUM(I6:I25)</f>
        <v>0</v>
      </c>
      <c r="J26" s="8" t="n">
        <f aca="false">SUM(J6:J25)</f>
        <v>0</v>
      </c>
      <c r="K26" s="8" t="n">
        <f aca="false">SUM(K6:K25)</f>
        <v>0</v>
      </c>
      <c r="L26" s="8" t="n">
        <f aca="false">SUM(L6:L25)</f>
        <v>0</v>
      </c>
      <c r="M26" s="8" t="n">
        <f aca="false">SUM(M6:M25)</f>
        <v>0</v>
      </c>
      <c r="N26" s="8" t="n">
        <f aca="false">SUM(N6:N25)</f>
        <v>0</v>
      </c>
      <c r="O26" s="8" t="n">
        <f aca="false">SUM(O6:O25)</f>
        <v>0</v>
      </c>
      <c r="P26" s="8" t="n">
        <f aca="false">SUM(P6:P25)</f>
        <v>0</v>
      </c>
      <c r="Q26" s="8" t="n">
        <f aca="false">SUM(Q6:Q25)</f>
        <v>0</v>
      </c>
      <c r="R26" s="1"/>
      <c r="S26" s="1"/>
    </row>
  </sheetData>
  <mergeCells count="7">
    <mergeCell ref="A4:A5"/>
    <mergeCell ref="B4:B5"/>
    <mergeCell ref="C4:C5"/>
    <mergeCell ref="D4:D5"/>
    <mergeCell ref="E4:E5"/>
    <mergeCell ref="F4:F5"/>
    <mergeCell ref="G4:Q4"/>
  </mergeCells>
  <dataValidations count="1">
    <dataValidation allowBlank="true" operator="equal" showDropDown="false" showErrorMessage="true" showInputMessage="false" sqref="D6:D25" type="list">
      <formula1>$S$1:$S$3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6.2"/>
    <col collapsed="false" customWidth="true" hidden="false" outlineLevel="0" max="3" min="2" style="0" width="76.79"/>
    <col collapsed="false" customWidth="true" hidden="false" outlineLevel="0" max="4" min="4" style="0" width="24.95"/>
    <col collapsed="false" customWidth="true" hidden="false" outlineLevel="0" max="6" min="5" style="0" width="7.03"/>
    <col collapsed="false" customWidth="true" hidden="false" outlineLevel="0" max="17" min="7" style="0" width="3.72"/>
    <col collapsed="false" customWidth="true" hidden="false" outlineLevel="0" max="18" min="18" style="0" width="7.03"/>
    <col collapsed="false" customWidth="false" hidden="true" outlineLevel="0" max="19" min="19" style="0" width="11.52"/>
    <col collapsed="false" customWidth="true" hidden="false" outlineLevel="0" max="1025" min="20" style="0" width="8.55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</v>
      </c>
    </row>
    <row r="3" customFormat="false" ht="12.75" hidden="false" customHeight="true" outlineLevel="0" collapsed="false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 t="s">
        <v>3</v>
      </c>
    </row>
    <row r="4" customFormat="false" ht="12.75" hidden="false" customHeight="true" outlineLevel="0" collapsed="false">
      <c r="A4" s="3" t="s">
        <v>4</v>
      </c>
      <c r="B4" s="3" t="s">
        <v>5</v>
      </c>
      <c r="C4" s="3" t="s">
        <v>6</v>
      </c>
      <c r="D4" s="4" t="s">
        <v>7</v>
      </c>
      <c r="E4" s="5" t="s">
        <v>8</v>
      </c>
      <c r="F4" s="3" t="s">
        <v>9</v>
      </c>
      <c r="G4" s="6" t="s">
        <v>10</v>
      </c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</row>
    <row r="5" customFormat="false" ht="12.75" hidden="false" customHeight="true" outlineLevel="0" collapsed="false">
      <c r="A5" s="3"/>
      <c r="B5" s="3"/>
      <c r="C5" s="3"/>
      <c r="D5" s="4"/>
      <c r="E5" s="5"/>
      <c r="F5" s="5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"/>
      <c r="S5" s="1"/>
    </row>
    <row r="6" customFormat="false" ht="12.75" hidden="false" customHeight="true" outlineLevel="0" collapsed="false">
      <c r="A6" s="7" t="n">
        <v>1</v>
      </c>
      <c r="B6" s="8"/>
      <c r="C6" s="9"/>
      <c r="D6" s="10"/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"/>
      <c r="S6" s="1"/>
    </row>
    <row r="7" customFormat="false" ht="12.75" hidden="false" customHeight="true" outlineLevel="0" collapsed="false">
      <c r="A7" s="7" t="n">
        <v>2</v>
      </c>
      <c r="B7" s="8"/>
      <c r="C7" s="9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</row>
    <row r="8" customFormat="false" ht="12.75" hidden="false" customHeight="true" outlineLevel="0" collapsed="false">
      <c r="A8" s="7" t="n">
        <v>3</v>
      </c>
      <c r="B8" s="8"/>
      <c r="C8" s="9"/>
      <c r="D8" s="10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"/>
      <c r="S8" s="1"/>
    </row>
    <row r="9" customFormat="false" ht="12.75" hidden="false" customHeight="true" outlineLevel="0" collapsed="false">
      <c r="A9" s="7" t="n">
        <v>4</v>
      </c>
      <c r="B9" s="12"/>
      <c r="C9" s="13"/>
      <c r="D9" s="10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"/>
      <c r="S9" s="1"/>
    </row>
    <row r="10" customFormat="false" ht="12.75" hidden="false" customHeight="true" outlineLevel="0" collapsed="false">
      <c r="A10" s="7" t="n">
        <v>5</v>
      </c>
      <c r="B10" s="8"/>
      <c r="C10" s="9"/>
      <c r="D10" s="10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  <c r="S10" s="1"/>
    </row>
    <row r="11" customFormat="false" ht="12.75" hidden="false" customHeight="true" outlineLevel="0" collapsed="false">
      <c r="A11" s="7" t="n">
        <v>6</v>
      </c>
      <c r="B11" s="8"/>
      <c r="C11" s="9"/>
      <c r="D11" s="10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</row>
    <row r="12" customFormat="false" ht="12.75" hidden="false" customHeight="true" outlineLevel="0" collapsed="false">
      <c r="A12" s="7" t="n">
        <v>7</v>
      </c>
      <c r="B12" s="8"/>
      <c r="C12" s="9"/>
      <c r="D12" s="10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</row>
    <row r="13" customFormat="false" ht="12.75" hidden="false" customHeight="true" outlineLevel="0" collapsed="false">
      <c r="A13" s="8" t="n">
        <v>8</v>
      </c>
      <c r="B13" s="8"/>
      <c r="C13" s="9"/>
      <c r="D13" s="10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"/>
      <c r="S13" s="1"/>
    </row>
    <row r="14" customFormat="false" ht="12.75" hidden="false" customHeight="true" outlineLevel="0" collapsed="false">
      <c r="A14" s="8" t="n">
        <v>9</v>
      </c>
      <c r="B14" s="8"/>
      <c r="C14" s="9"/>
      <c r="D14" s="10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"/>
      <c r="S14" s="1"/>
    </row>
    <row r="15" customFormat="false" ht="12.75" hidden="false" customHeight="true" outlineLevel="0" collapsed="false">
      <c r="A15" s="8" t="n">
        <v>10</v>
      </c>
      <c r="B15" s="8"/>
      <c r="C15" s="9"/>
      <c r="D15" s="10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/>
      <c r="S15" s="1"/>
    </row>
    <row r="16" customFormat="false" ht="12.75" hidden="false" customHeight="true" outlineLevel="0" collapsed="false">
      <c r="A16" s="8" t="n">
        <v>11</v>
      </c>
      <c r="B16" s="8"/>
      <c r="C16" s="9"/>
      <c r="D16" s="10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"/>
      <c r="S16" s="1"/>
    </row>
    <row r="17" customFormat="false" ht="12.75" hidden="false" customHeight="true" outlineLevel="0" collapsed="false">
      <c r="A17" s="8" t="n">
        <v>12</v>
      </c>
      <c r="B17" s="8"/>
      <c r="C17" s="9"/>
      <c r="D17" s="10"/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/>
      <c r="S17" s="1"/>
    </row>
    <row r="18" customFormat="false" ht="12.75" hidden="false" customHeight="true" outlineLevel="0" collapsed="false">
      <c r="A18" s="8" t="n">
        <v>13</v>
      </c>
      <c r="B18" s="8"/>
      <c r="C18" s="9"/>
      <c r="D18" s="10"/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  <c r="S18" s="1"/>
    </row>
    <row r="19" customFormat="false" ht="12.75" hidden="false" customHeight="true" outlineLevel="0" collapsed="false">
      <c r="A19" s="8" t="n">
        <v>14</v>
      </c>
      <c r="B19" s="8"/>
      <c r="C19" s="9"/>
      <c r="D19" s="10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/>
      <c r="S19" s="1"/>
    </row>
    <row r="20" customFormat="false" ht="12.75" hidden="false" customHeight="true" outlineLevel="0" collapsed="false">
      <c r="A20" s="8" t="n">
        <v>15</v>
      </c>
      <c r="B20" s="8"/>
      <c r="C20" s="9"/>
      <c r="D20" s="10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/>
      <c r="S20" s="1"/>
    </row>
    <row r="21" customFormat="false" ht="12.75" hidden="false" customHeight="true" outlineLevel="0" collapsed="false">
      <c r="A21" s="8" t="n">
        <v>16</v>
      </c>
      <c r="B21" s="8"/>
      <c r="C21" s="9"/>
      <c r="D21" s="10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1"/>
    </row>
    <row r="22" customFormat="false" ht="12.75" hidden="false" customHeight="true" outlineLevel="0" collapsed="false">
      <c r="A22" s="8" t="n">
        <v>17</v>
      </c>
      <c r="B22" s="8"/>
      <c r="C22" s="9"/>
      <c r="D22" s="10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/>
      <c r="S22" s="1"/>
    </row>
    <row r="23" customFormat="false" ht="12.75" hidden="false" customHeight="true" outlineLevel="0" collapsed="false">
      <c r="A23" s="8" t="n">
        <v>18</v>
      </c>
      <c r="B23" s="8"/>
      <c r="C23" s="9"/>
      <c r="D23" s="10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"/>
      <c r="S23" s="1"/>
    </row>
    <row r="24" customFormat="false" ht="12.75" hidden="false" customHeight="true" outlineLevel="0" collapsed="false">
      <c r="A24" s="8" t="n">
        <v>19</v>
      </c>
      <c r="B24" s="8"/>
      <c r="C24" s="9"/>
      <c r="D24" s="10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  <c r="S24" s="1"/>
    </row>
    <row r="25" customFormat="false" ht="12.75" hidden="false" customHeight="true" outlineLevel="0" collapsed="false">
      <c r="A25" s="8" t="n">
        <v>20</v>
      </c>
      <c r="B25" s="8"/>
      <c r="C25" s="9"/>
      <c r="D25" s="10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"/>
      <c r="S25" s="1"/>
    </row>
    <row r="26" customFormat="false" ht="12.75" hidden="false" customHeight="true" outlineLevel="0" collapsed="false">
      <c r="A26" s="7"/>
      <c r="B26" s="8" t="s">
        <v>32</v>
      </c>
      <c r="C26" s="8"/>
      <c r="D26" s="14"/>
      <c r="E26" s="8" t="n">
        <f aca="false">SUM(E6:E25)</f>
        <v>0</v>
      </c>
      <c r="F26" s="8" t="n">
        <f aca="false">IF(SUM(F6:F25)&lt;=33,SUM(F6:F25),"Błąd ECTS")</f>
        <v>0</v>
      </c>
      <c r="G26" s="8" t="n">
        <f aca="false">SUM(G6:G25)</f>
        <v>0</v>
      </c>
      <c r="H26" s="8" t="n">
        <f aca="false">SUM(H6:H25)</f>
        <v>0</v>
      </c>
      <c r="I26" s="8" t="n">
        <f aca="false">SUM(I6:I25)</f>
        <v>0</v>
      </c>
      <c r="J26" s="8" t="n">
        <f aca="false">SUM(J6:J25)</f>
        <v>0</v>
      </c>
      <c r="K26" s="8" t="n">
        <f aca="false">SUM(K6:K25)</f>
        <v>0</v>
      </c>
      <c r="L26" s="8" t="n">
        <f aca="false">SUM(L6:L25)</f>
        <v>0</v>
      </c>
      <c r="M26" s="8" t="n">
        <f aca="false">SUM(M6:M25)</f>
        <v>0</v>
      </c>
      <c r="N26" s="8" t="n">
        <f aca="false">SUM(N6:N25)</f>
        <v>0</v>
      </c>
      <c r="O26" s="8" t="n">
        <f aca="false">SUM(O6:O25)</f>
        <v>0</v>
      </c>
      <c r="P26" s="8" t="n">
        <f aca="false">SUM(P6:P25)</f>
        <v>0</v>
      </c>
      <c r="Q26" s="8" t="n">
        <f aca="false">SUM(Q6:Q25)</f>
        <v>0</v>
      </c>
      <c r="R26" s="1"/>
      <c r="S26" s="1"/>
    </row>
  </sheetData>
  <mergeCells count="7">
    <mergeCell ref="A4:A5"/>
    <mergeCell ref="B4:B5"/>
    <mergeCell ref="C4:C5"/>
    <mergeCell ref="D4:D5"/>
    <mergeCell ref="E4:E5"/>
    <mergeCell ref="F4:F5"/>
    <mergeCell ref="G4:Q4"/>
  </mergeCells>
  <dataValidations count="1">
    <dataValidation allowBlank="true" operator="equal" showDropDown="false" showErrorMessage="true" showInputMessage="false" sqref="D6:D25" type="list">
      <formula1>$T$1:$T$3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6.2"/>
    <col collapsed="false" customWidth="true" hidden="false" outlineLevel="0" max="3" min="2" style="0" width="76.79"/>
    <col collapsed="false" customWidth="true" hidden="false" outlineLevel="0" max="4" min="4" style="0" width="24.95"/>
    <col collapsed="false" customWidth="true" hidden="false" outlineLevel="0" max="6" min="5" style="0" width="7.03"/>
    <col collapsed="false" customWidth="true" hidden="false" outlineLevel="0" max="17" min="7" style="0" width="3.72"/>
    <col collapsed="false" customWidth="true" hidden="false" outlineLevel="0" max="18" min="18" style="0" width="7.03"/>
    <col collapsed="false" customWidth="false" hidden="true" outlineLevel="0" max="19" min="19" style="0" width="11.52"/>
    <col collapsed="false" customWidth="true" hidden="false" outlineLevel="0" max="1025" min="20" style="0" width="8.55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</v>
      </c>
    </row>
    <row r="3" customFormat="false" ht="12.75" hidden="false" customHeight="true" outlineLevel="0" collapsed="false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 t="s">
        <v>3</v>
      </c>
    </row>
    <row r="4" customFormat="false" ht="12.75" hidden="false" customHeight="true" outlineLevel="0" collapsed="false">
      <c r="A4" s="3" t="s">
        <v>4</v>
      </c>
      <c r="B4" s="3" t="s">
        <v>5</v>
      </c>
      <c r="C4" s="3" t="s">
        <v>6</v>
      </c>
      <c r="D4" s="4" t="s">
        <v>7</v>
      </c>
      <c r="E4" s="5" t="s">
        <v>8</v>
      </c>
      <c r="F4" s="3" t="s">
        <v>9</v>
      </c>
      <c r="G4" s="6" t="s">
        <v>10</v>
      </c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</row>
    <row r="5" customFormat="false" ht="12.75" hidden="false" customHeight="true" outlineLevel="0" collapsed="false">
      <c r="A5" s="3"/>
      <c r="B5" s="3"/>
      <c r="C5" s="3"/>
      <c r="D5" s="4"/>
      <c r="E5" s="5"/>
      <c r="F5" s="5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"/>
      <c r="S5" s="1"/>
    </row>
    <row r="6" customFormat="false" ht="12.75" hidden="false" customHeight="true" outlineLevel="0" collapsed="false">
      <c r="A6" s="7" t="n">
        <v>1</v>
      </c>
      <c r="B6" s="8"/>
      <c r="C6" s="9"/>
      <c r="D6" s="10"/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"/>
      <c r="S6" s="1"/>
    </row>
    <row r="7" customFormat="false" ht="12.75" hidden="false" customHeight="true" outlineLevel="0" collapsed="false">
      <c r="A7" s="7" t="n">
        <v>2</v>
      </c>
      <c r="B7" s="8"/>
      <c r="C7" s="9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</row>
    <row r="8" customFormat="false" ht="12.75" hidden="false" customHeight="true" outlineLevel="0" collapsed="false">
      <c r="A8" s="7" t="n">
        <v>3</v>
      </c>
      <c r="B8" s="8"/>
      <c r="C8" s="9"/>
      <c r="D8" s="10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"/>
      <c r="S8" s="1"/>
    </row>
    <row r="9" customFormat="false" ht="12.75" hidden="false" customHeight="true" outlineLevel="0" collapsed="false">
      <c r="A9" s="7" t="n">
        <v>4</v>
      </c>
      <c r="B9" s="12"/>
      <c r="C9" s="13"/>
      <c r="D9" s="10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"/>
      <c r="S9" s="1"/>
    </row>
    <row r="10" customFormat="false" ht="12.75" hidden="false" customHeight="true" outlineLevel="0" collapsed="false">
      <c r="A10" s="7" t="n">
        <v>5</v>
      </c>
      <c r="B10" s="8"/>
      <c r="C10" s="9"/>
      <c r="D10" s="10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  <c r="S10" s="1"/>
    </row>
    <row r="11" customFormat="false" ht="12.75" hidden="false" customHeight="true" outlineLevel="0" collapsed="false">
      <c r="A11" s="7" t="n">
        <v>6</v>
      </c>
      <c r="B11" s="8"/>
      <c r="C11" s="9"/>
      <c r="D11" s="10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</row>
    <row r="12" customFormat="false" ht="12.75" hidden="false" customHeight="true" outlineLevel="0" collapsed="false">
      <c r="A12" s="7" t="n">
        <v>7</v>
      </c>
      <c r="B12" s="8"/>
      <c r="C12" s="9"/>
      <c r="D12" s="10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</row>
    <row r="13" customFormat="false" ht="12.75" hidden="false" customHeight="true" outlineLevel="0" collapsed="false">
      <c r="A13" s="8" t="n">
        <v>8</v>
      </c>
      <c r="B13" s="8"/>
      <c r="C13" s="9"/>
      <c r="D13" s="10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"/>
      <c r="S13" s="1"/>
    </row>
    <row r="14" customFormat="false" ht="12.75" hidden="false" customHeight="true" outlineLevel="0" collapsed="false">
      <c r="A14" s="8" t="n">
        <v>9</v>
      </c>
      <c r="B14" s="8"/>
      <c r="C14" s="9"/>
      <c r="D14" s="10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"/>
      <c r="S14" s="1"/>
    </row>
    <row r="15" customFormat="false" ht="12.75" hidden="false" customHeight="true" outlineLevel="0" collapsed="false">
      <c r="A15" s="8" t="n">
        <v>10</v>
      </c>
      <c r="B15" s="8"/>
      <c r="C15" s="9"/>
      <c r="D15" s="10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/>
      <c r="S15" s="1"/>
    </row>
    <row r="16" customFormat="false" ht="12.75" hidden="false" customHeight="true" outlineLevel="0" collapsed="false">
      <c r="A16" s="8" t="n">
        <v>11</v>
      </c>
      <c r="B16" s="8"/>
      <c r="C16" s="9"/>
      <c r="D16" s="10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"/>
      <c r="S16" s="1"/>
    </row>
    <row r="17" customFormat="false" ht="12.75" hidden="false" customHeight="true" outlineLevel="0" collapsed="false">
      <c r="A17" s="8" t="n">
        <v>12</v>
      </c>
      <c r="B17" s="8"/>
      <c r="C17" s="9"/>
      <c r="D17" s="10"/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/>
      <c r="S17" s="1"/>
    </row>
    <row r="18" customFormat="false" ht="12.75" hidden="false" customHeight="true" outlineLevel="0" collapsed="false">
      <c r="A18" s="8" t="n">
        <v>13</v>
      </c>
      <c r="B18" s="8"/>
      <c r="C18" s="9"/>
      <c r="D18" s="10"/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  <c r="S18" s="1"/>
    </row>
    <row r="19" customFormat="false" ht="12.75" hidden="false" customHeight="true" outlineLevel="0" collapsed="false">
      <c r="A19" s="8" t="n">
        <v>14</v>
      </c>
      <c r="B19" s="8"/>
      <c r="C19" s="9"/>
      <c r="D19" s="10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/>
      <c r="S19" s="1"/>
    </row>
    <row r="20" customFormat="false" ht="12.75" hidden="false" customHeight="true" outlineLevel="0" collapsed="false">
      <c r="A20" s="8" t="n">
        <v>15</v>
      </c>
      <c r="B20" s="8"/>
      <c r="C20" s="9"/>
      <c r="D20" s="10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/>
      <c r="S20" s="1"/>
    </row>
    <row r="21" customFormat="false" ht="12.75" hidden="false" customHeight="true" outlineLevel="0" collapsed="false">
      <c r="A21" s="8" t="n">
        <v>16</v>
      </c>
      <c r="B21" s="8"/>
      <c r="C21" s="9"/>
      <c r="D21" s="10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1"/>
    </row>
    <row r="22" customFormat="false" ht="12.75" hidden="false" customHeight="true" outlineLevel="0" collapsed="false">
      <c r="A22" s="8" t="n">
        <v>17</v>
      </c>
      <c r="B22" s="8"/>
      <c r="C22" s="9"/>
      <c r="D22" s="10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/>
      <c r="S22" s="1"/>
    </row>
    <row r="23" customFormat="false" ht="12.75" hidden="false" customHeight="true" outlineLevel="0" collapsed="false">
      <c r="A23" s="8" t="n">
        <v>18</v>
      </c>
      <c r="B23" s="8"/>
      <c r="C23" s="9"/>
      <c r="D23" s="10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"/>
      <c r="S23" s="1"/>
    </row>
    <row r="24" customFormat="false" ht="12.75" hidden="false" customHeight="true" outlineLevel="0" collapsed="false">
      <c r="A24" s="8" t="n">
        <v>19</v>
      </c>
      <c r="B24" s="8"/>
      <c r="C24" s="9"/>
      <c r="D24" s="10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  <c r="S24" s="1"/>
    </row>
    <row r="25" customFormat="false" ht="12.75" hidden="false" customHeight="true" outlineLevel="0" collapsed="false">
      <c r="A25" s="8" t="n">
        <v>20</v>
      </c>
      <c r="B25" s="8"/>
      <c r="C25" s="9"/>
      <c r="D25" s="10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"/>
      <c r="S25" s="1"/>
    </row>
    <row r="26" customFormat="false" ht="12.75" hidden="false" customHeight="true" outlineLevel="0" collapsed="false">
      <c r="A26" s="7"/>
      <c r="B26" s="8" t="s">
        <v>34</v>
      </c>
      <c r="C26" s="8"/>
      <c r="D26" s="14"/>
      <c r="E26" s="8" t="n">
        <f aca="false">SUM(E6:E25)</f>
        <v>0</v>
      </c>
      <c r="F26" s="8" t="n">
        <f aca="false">IF(SUM(F6:F25)&lt;=33,SUM(F6:F25),"Błąd ECTS")</f>
        <v>0</v>
      </c>
      <c r="G26" s="8" t="n">
        <f aca="false">SUM(G6:G25)</f>
        <v>0</v>
      </c>
      <c r="H26" s="8" t="n">
        <f aca="false">SUM(H6:H25)</f>
        <v>0</v>
      </c>
      <c r="I26" s="8" t="n">
        <f aca="false">SUM(I6:I25)</f>
        <v>0</v>
      </c>
      <c r="J26" s="8" t="n">
        <f aca="false">SUM(J6:J25)</f>
        <v>0</v>
      </c>
      <c r="K26" s="8" t="n">
        <f aca="false">SUM(K6:K25)</f>
        <v>0</v>
      </c>
      <c r="L26" s="8" t="n">
        <f aca="false">SUM(L6:L25)</f>
        <v>0</v>
      </c>
      <c r="M26" s="8" t="n">
        <f aca="false">SUM(M6:M25)</f>
        <v>0</v>
      </c>
      <c r="N26" s="8" t="n">
        <f aca="false">SUM(N6:N25)</f>
        <v>0</v>
      </c>
      <c r="O26" s="8" t="n">
        <f aca="false">SUM(O6:O25)</f>
        <v>0</v>
      </c>
      <c r="P26" s="8" t="n">
        <f aca="false">SUM(P6:P25)</f>
        <v>0</v>
      </c>
      <c r="Q26" s="8" t="n">
        <f aca="false">SUM(Q6:Q25)</f>
        <v>0</v>
      </c>
      <c r="R26" s="1"/>
      <c r="S26" s="1"/>
    </row>
  </sheetData>
  <mergeCells count="7">
    <mergeCell ref="A4:A5"/>
    <mergeCell ref="B4:B5"/>
    <mergeCell ref="C4:C5"/>
    <mergeCell ref="D4:D5"/>
    <mergeCell ref="E4:E5"/>
    <mergeCell ref="F4:F5"/>
    <mergeCell ref="G4:Q4"/>
  </mergeCells>
  <dataValidations count="1">
    <dataValidation allowBlank="true" operator="equal" showDropDown="false" showErrorMessage="true" showInputMessage="false" sqref="D6:D25" type="list">
      <formula1>$S$1:$S$3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91.81"/>
    <col collapsed="false" customWidth="true" hidden="false" outlineLevel="0" max="6" min="2" style="0" width="7.03"/>
    <col collapsed="false" customWidth="true" hidden="false" outlineLevel="0" max="1025" min="7" style="0" width="8.55"/>
  </cols>
  <sheetData>
    <row r="1" customFormat="false" ht="12.75" hidden="false" customHeight="true" outlineLevel="0" collapsed="false">
      <c r="A1" s="1" t="s">
        <v>35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1" t="s">
        <v>36</v>
      </c>
      <c r="B2" s="1"/>
      <c r="C2" s="1"/>
      <c r="D2" s="1"/>
      <c r="E2" s="1"/>
      <c r="F2" s="1"/>
    </row>
    <row r="3" customFormat="false" ht="12.75" hidden="false" customHeight="true" outlineLevel="0" collapsed="false">
      <c r="A3" s="1" t="s">
        <v>37</v>
      </c>
      <c r="B3" s="1"/>
      <c r="C3" s="1"/>
      <c r="D3" s="1"/>
      <c r="E3" s="1"/>
      <c r="F3" s="1"/>
    </row>
    <row r="4" customFormat="false" ht="12.75" hidden="false" customHeight="true" outlineLevel="0" collapsed="false">
      <c r="A4" s="1" t="s">
        <v>38</v>
      </c>
      <c r="B4" s="1"/>
      <c r="C4" s="1"/>
      <c r="D4" s="1"/>
      <c r="E4" s="1"/>
      <c r="F4" s="1"/>
    </row>
    <row r="5" customFormat="false" ht="12.75" hidden="false" customHeight="true" outlineLevel="0" collapsed="false">
      <c r="A5" s="1" t="s">
        <v>39</v>
      </c>
      <c r="B5" s="1"/>
      <c r="C5" s="1"/>
      <c r="D5" s="1"/>
      <c r="E5" s="1"/>
      <c r="F5" s="1"/>
    </row>
    <row r="6" customFormat="false" ht="12.75" hidden="false" customHeight="true" outlineLevel="0" collapsed="false">
      <c r="A6" s="1" t="s">
        <v>40</v>
      </c>
      <c r="B6" s="1"/>
      <c r="C6" s="1"/>
      <c r="D6" s="1"/>
      <c r="E6" s="1"/>
      <c r="F6" s="1"/>
    </row>
    <row r="7" customFormat="false" ht="12.75" hidden="false" customHeight="true" outlineLevel="0" collapsed="false">
      <c r="A7" s="1" t="s">
        <v>41</v>
      </c>
      <c r="B7" s="1"/>
      <c r="C7" s="1"/>
      <c r="D7" s="1"/>
      <c r="E7" s="1"/>
      <c r="F7" s="1"/>
    </row>
    <row r="8" customFormat="false" ht="12.75" hidden="false" customHeight="true" outlineLevel="0" collapsed="false">
      <c r="A8" s="1" t="s">
        <v>42</v>
      </c>
      <c r="B8" s="1"/>
      <c r="C8" s="1"/>
      <c r="D8" s="1"/>
      <c r="E8" s="1"/>
      <c r="F8" s="1"/>
    </row>
    <row r="9" customFormat="false" ht="12.75" hidden="false" customHeight="true" outlineLevel="0" collapsed="false">
      <c r="A9" s="1" t="s">
        <v>43</v>
      </c>
      <c r="B9" s="1"/>
      <c r="C9" s="1"/>
      <c r="D9" s="1"/>
      <c r="E9" s="1"/>
      <c r="F9" s="1"/>
    </row>
    <row r="10" customFormat="false" ht="12.75" hidden="false" customHeight="true" outlineLevel="0" collapsed="false">
      <c r="A10" s="1" t="s">
        <v>44</v>
      </c>
      <c r="B10" s="1"/>
      <c r="C10" s="1"/>
      <c r="D10" s="1"/>
      <c r="E10" s="1"/>
      <c r="F10" s="1"/>
    </row>
    <row r="11" customFormat="false" ht="12.75" hidden="false" customHeight="true" outlineLevel="0" collapsed="false">
      <c r="A11" s="1" t="s">
        <v>45</v>
      </c>
      <c r="B11" s="1"/>
      <c r="C11" s="1"/>
      <c r="D11" s="1"/>
      <c r="E11" s="1"/>
      <c r="F11" s="1"/>
    </row>
    <row r="12" customFormat="false" ht="12.75" hidden="false" customHeight="true" outlineLevel="0" collapsed="false">
      <c r="A12" s="1" t="s">
        <v>46</v>
      </c>
      <c r="B12" s="1"/>
      <c r="C12" s="1"/>
      <c r="D12" s="1"/>
      <c r="E12" s="1"/>
      <c r="F12" s="1"/>
    </row>
    <row r="13" customFormat="false" ht="12.75" hidden="false" customHeight="true" outlineLevel="0" collapsed="false">
      <c r="A13" s="1" t="s">
        <v>47</v>
      </c>
      <c r="B13" s="1"/>
      <c r="C13" s="1"/>
      <c r="D13" s="1"/>
      <c r="E13" s="1"/>
      <c r="F13" s="1"/>
    </row>
    <row r="14" customFormat="false" ht="12.75" hidden="false" customHeight="true" outlineLevel="0" collapsed="false">
      <c r="A14" s="1" t="s">
        <v>48</v>
      </c>
      <c r="B14" s="1"/>
      <c r="C14" s="1"/>
      <c r="D14" s="1"/>
      <c r="E14" s="1"/>
      <c r="F14" s="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P181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AL46" activeCellId="0" sqref="AL46"/>
    </sheetView>
  </sheetViews>
  <sheetFormatPr defaultRowHeight="12.8" zeroHeight="false" outlineLevelRow="0" outlineLevelCol="0"/>
  <cols>
    <col collapsed="false" customWidth="true" hidden="false" outlineLevel="0" max="1" min="1" style="0" width="0.96"/>
    <col collapsed="false" customWidth="true" hidden="false" outlineLevel="0" max="2" min="2" style="0" width="3.72"/>
    <col collapsed="false" customWidth="true" hidden="false" outlineLevel="0" max="3" min="3" style="0" width="132.35"/>
    <col collapsed="false" customWidth="true" hidden="false" outlineLevel="0" max="4" min="4" style="15" width="13.51"/>
    <col collapsed="false" customWidth="true" hidden="false" outlineLevel="0" max="6" min="5" style="0" width="10.47"/>
    <col collapsed="false" customWidth="true" hidden="false" outlineLevel="0" max="7" min="7" style="0" width="26.61"/>
    <col collapsed="false" customWidth="true" hidden="false" outlineLevel="0" max="13" min="8" style="0" width="11.3"/>
    <col collapsed="false" customWidth="true" hidden="false" outlineLevel="0" max="90" min="14" style="0" width="3.59"/>
    <col collapsed="false" customWidth="true" hidden="false" outlineLevel="0" max="91" min="91" style="0" width="9.79"/>
    <col collapsed="false" customWidth="true" hidden="false" outlineLevel="0" max="1025" min="92" style="0" width="8.55"/>
  </cols>
  <sheetData>
    <row r="1" customFormat="false" ht="12.75" hidden="false" customHeight="true" outlineLevel="0" collapsed="false">
      <c r="A1" s="1"/>
      <c r="B1" s="16" t="s">
        <v>49</v>
      </c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customFormat="false" ht="12.75" hidden="false" customHeight="true" outlineLevel="0" collapsed="false">
      <c r="A2" s="1"/>
      <c r="B2" s="16"/>
      <c r="C2" s="18" t="s">
        <v>50</v>
      </c>
      <c r="D2" s="19" t="s">
        <v>51</v>
      </c>
      <c r="E2" s="19"/>
      <c r="F2" s="19"/>
      <c r="G2" s="19"/>
      <c r="H2" s="19"/>
      <c r="I2" s="19"/>
      <c r="J2" s="19"/>
      <c r="K2" s="19"/>
      <c r="L2" s="2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customFormat="false" ht="12.75" hidden="false" customHeight="true" outlineLevel="0" collapsed="false">
      <c r="A3" s="1"/>
      <c r="B3" s="16"/>
      <c r="C3" s="18" t="s">
        <v>52</v>
      </c>
      <c r="D3" s="19" t="s">
        <v>53</v>
      </c>
      <c r="E3" s="19"/>
      <c r="F3" s="19"/>
      <c r="G3" s="19"/>
      <c r="H3" s="19"/>
      <c r="I3" s="19"/>
      <c r="J3" s="19"/>
      <c r="K3" s="19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customFormat="false" ht="12.75" hidden="false" customHeight="true" outlineLevel="0" collapsed="false">
      <c r="A4" s="1"/>
      <c r="B4" s="21"/>
      <c r="C4" s="22" t="s">
        <v>54</v>
      </c>
      <c r="D4" s="23" t="s">
        <v>55</v>
      </c>
      <c r="E4" s="23"/>
      <c r="F4" s="23"/>
      <c r="G4" s="23"/>
      <c r="H4" s="23"/>
      <c r="I4" s="23"/>
      <c r="J4" s="23"/>
      <c r="K4" s="23"/>
      <c r="L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customFormat="false" ht="12.75" hidden="false" customHeight="true" outlineLevel="0" collapsed="false">
      <c r="A5" s="1"/>
      <c r="B5" s="21"/>
      <c r="C5" s="18" t="s">
        <v>56</v>
      </c>
      <c r="D5" s="20" t="s">
        <v>57</v>
      </c>
      <c r="E5" s="20"/>
      <c r="F5" s="20"/>
      <c r="G5" s="20"/>
      <c r="H5" s="20"/>
      <c r="I5" s="20"/>
      <c r="J5" s="20"/>
      <c r="K5" s="20"/>
      <c r="L5" s="20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customFormat="false" ht="12.75" hidden="false" customHeight="true" outlineLevel="0" collapsed="false">
      <c r="A6" s="1"/>
      <c r="B6" s="21"/>
      <c r="C6" s="22" t="s">
        <v>58</v>
      </c>
      <c r="D6" s="23" t="s">
        <v>59</v>
      </c>
      <c r="E6" s="23"/>
      <c r="F6" s="23"/>
      <c r="G6" s="23"/>
      <c r="H6" s="23"/>
      <c r="I6" s="23"/>
      <c r="J6" s="23"/>
      <c r="K6" s="23"/>
      <c r="L6" s="23"/>
      <c r="N6" s="23"/>
      <c r="O6" s="23"/>
      <c r="P6" s="23"/>
      <c r="Q6" s="23"/>
      <c r="R6" s="1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customFormat="false" ht="12.75" hidden="false" customHeight="true" outlineLevel="0" collapsed="false">
      <c r="A7" s="1"/>
      <c r="B7" s="21"/>
      <c r="C7" s="22" t="s">
        <v>60</v>
      </c>
      <c r="D7" s="26" t="s">
        <v>61</v>
      </c>
      <c r="E7" s="26"/>
      <c r="F7" s="26"/>
      <c r="G7" s="26"/>
      <c r="H7" s="26"/>
      <c r="I7" s="26"/>
      <c r="J7" s="26"/>
      <c r="K7" s="26"/>
      <c r="L7" s="26"/>
      <c r="N7" s="27"/>
      <c r="O7" s="27"/>
      <c r="P7" s="27"/>
      <c r="Q7" s="27"/>
      <c r="R7" s="1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customFormat="false" ht="12.75" hidden="false" customHeight="true" outlineLevel="0" collapsed="false">
      <c r="A8" s="1"/>
      <c r="B8" s="21"/>
      <c r="C8" s="22" t="s">
        <v>62</v>
      </c>
      <c r="D8" s="26" t="s">
        <v>63</v>
      </c>
      <c r="E8" s="26"/>
      <c r="F8" s="26"/>
      <c r="G8" s="26"/>
      <c r="H8" s="26"/>
      <c r="I8" s="26"/>
      <c r="J8" s="26"/>
      <c r="K8" s="26"/>
      <c r="L8" s="26"/>
      <c r="N8" s="27"/>
      <c r="O8" s="27"/>
      <c r="P8" s="27"/>
      <c r="Q8" s="27"/>
      <c r="R8" s="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customFormat="false" ht="12.75" hidden="false" customHeight="true" outlineLevel="0" collapsed="false">
      <c r="A9" s="1"/>
      <c r="B9" s="16"/>
      <c r="C9" s="18"/>
      <c r="D9" s="28"/>
      <c r="E9" s="18"/>
      <c r="F9" s="18"/>
      <c r="G9" s="29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customFormat="false" ht="31.5" hidden="false" customHeight="true" outlineLevel="0" collapsed="false">
      <c r="A10" s="1"/>
      <c r="B10" s="32" t="s">
        <v>4</v>
      </c>
      <c r="C10" s="32" t="s">
        <v>5</v>
      </c>
      <c r="D10" s="32" t="s">
        <v>64</v>
      </c>
      <c r="E10" s="33" t="s">
        <v>65</v>
      </c>
      <c r="F10" s="32" t="s">
        <v>66</v>
      </c>
      <c r="G10" s="33" t="s">
        <v>67</v>
      </c>
      <c r="H10" s="33" t="s">
        <v>68</v>
      </c>
      <c r="I10" s="33"/>
      <c r="J10" s="33"/>
      <c r="K10" s="33" t="s">
        <v>69</v>
      </c>
      <c r="L10" s="32" t="s">
        <v>9</v>
      </c>
      <c r="M10" s="33" t="s">
        <v>70</v>
      </c>
      <c r="N10" s="34" t="s">
        <v>71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5" t="s">
        <v>72</v>
      </c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73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6" t="s">
        <v>74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1"/>
    </row>
    <row r="11" customFormat="false" ht="12.75" hidden="false" customHeight="true" outlineLevel="0" collapsed="false">
      <c r="A11" s="1"/>
      <c r="B11" s="32"/>
      <c r="C11" s="32"/>
      <c r="D11" s="32"/>
      <c r="E11" s="32"/>
      <c r="F11" s="32"/>
      <c r="G11" s="32"/>
      <c r="H11" s="33" t="s">
        <v>3</v>
      </c>
      <c r="I11" s="33" t="s">
        <v>0</v>
      </c>
      <c r="J11" s="33" t="s">
        <v>1</v>
      </c>
      <c r="K11" s="33"/>
      <c r="L11" s="33"/>
      <c r="M11" s="33"/>
      <c r="N11" s="37" t="s">
        <v>75</v>
      </c>
      <c r="O11" s="37"/>
      <c r="P11" s="37"/>
      <c r="Q11" s="37"/>
      <c r="R11" s="37"/>
      <c r="S11" s="37"/>
      <c r="T11" s="37"/>
      <c r="U11" s="37"/>
      <c r="V11" s="37"/>
      <c r="W11" s="37"/>
      <c r="X11" s="38" t="s">
        <v>9</v>
      </c>
      <c r="Y11" s="39" t="s">
        <v>76</v>
      </c>
      <c r="Z11" s="39"/>
      <c r="AA11" s="39"/>
      <c r="AB11" s="39"/>
      <c r="AC11" s="39"/>
      <c r="AD11" s="39"/>
      <c r="AE11" s="39"/>
      <c r="AF11" s="39"/>
      <c r="AG11" s="39"/>
      <c r="AH11" s="39"/>
      <c r="AI11" s="38" t="s">
        <v>9</v>
      </c>
      <c r="AJ11" s="40" t="s">
        <v>77</v>
      </c>
      <c r="AK11" s="40"/>
      <c r="AL11" s="40"/>
      <c r="AM11" s="40"/>
      <c r="AN11" s="40"/>
      <c r="AO11" s="40"/>
      <c r="AP11" s="40"/>
      <c r="AQ11" s="40"/>
      <c r="AR11" s="40"/>
      <c r="AS11" s="40"/>
      <c r="AT11" s="38" t="s">
        <v>9</v>
      </c>
      <c r="AU11" s="40" t="s">
        <v>78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38" t="s">
        <v>9</v>
      </c>
      <c r="BF11" s="40" t="s">
        <v>79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38" t="s">
        <v>9</v>
      </c>
      <c r="BQ11" s="40" t="s">
        <v>80</v>
      </c>
      <c r="BR11" s="40"/>
      <c r="BS11" s="40"/>
      <c r="BT11" s="40"/>
      <c r="BU11" s="40"/>
      <c r="BV11" s="40"/>
      <c r="BW11" s="40"/>
      <c r="BX11" s="40"/>
      <c r="BY11" s="40"/>
      <c r="BZ11" s="40"/>
      <c r="CA11" s="38" t="s">
        <v>9</v>
      </c>
      <c r="CB11" s="41" t="s">
        <v>81</v>
      </c>
      <c r="CC11" s="41"/>
      <c r="CD11" s="41"/>
      <c r="CE11" s="41"/>
      <c r="CF11" s="41"/>
      <c r="CG11" s="41"/>
      <c r="CH11" s="41"/>
      <c r="CI11" s="41"/>
      <c r="CJ11" s="41"/>
      <c r="CK11" s="41"/>
      <c r="CL11" s="42" t="s">
        <v>9</v>
      </c>
      <c r="CM11" s="43"/>
    </row>
    <row r="12" customFormat="false" ht="27.75" hidden="false" customHeight="true" outlineLevel="0" collapsed="false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4" t="s">
        <v>11</v>
      </c>
      <c r="O12" s="44" t="s">
        <v>12</v>
      </c>
      <c r="P12" s="44" t="s">
        <v>13</v>
      </c>
      <c r="Q12" s="44" t="s">
        <v>14</v>
      </c>
      <c r="R12" s="44" t="s">
        <v>15</v>
      </c>
      <c r="S12" s="44" t="s">
        <v>17</v>
      </c>
      <c r="T12" s="44" t="s">
        <v>18</v>
      </c>
      <c r="U12" s="44" t="s">
        <v>19</v>
      </c>
      <c r="V12" s="44" t="s">
        <v>20</v>
      </c>
      <c r="W12" s="45" t="s">
        <v>21</v>
      </c>
      <c r="X12" s="38"/>
      <c r="Y12" s="46" t="s">
        <v>11</v>
      </c>
      <c r="Z12" s="44" t="s">
        <v>12</v>
      </c>
      <c r="AA12" s="44" t="s">
        <v>13</v>
      </c>
      <c r="AB12" s="44" t="s">
        <v>14</v>
      </c>
      <c r="AC12" s="44" t="s">
        <v>15</v>
      </c>
      <c r="AD12" s="44" t="s">
        <v>17</v>
      </c>
      <c r="AE12" s="44" t="s">
        <v>18</v>
      </c>
      <c r="AF12" s="44" t="s">
        <v>19</v>
      </c>
      <c r="AG12" s="44" t="s">
        <v>20</v>
      </c>
      <c r="AH12" s="45" t="s">
        <v>21</v>
      </c>
      <c r="AI12" s="38"/>
      <c r="AJ12" s="46" t="s">
        <v>11</v>
      </c>
      <c r="AK12" s="44" t="s">
        <v>12</v>
      </c>
      <c r="AL12" s="44" t="s">
        <v>13</v>
      </c>
      <c r="AM12" s="44" t="s">
        <v>14</v>
      </c>
      <c r="AN12" s="44" t="s">
        <v>15</v>
      </c>
      <c r="AO12" s="44" t="s">
        <v>17</v>
      </c>
      <c r="AP12" s="44" t="s">
        <v>18</v>
      </c>
      <c r="AQ12" s="44" t="s">
        <v>19</v>
      </c>
      <c r="AR12" s="44" t="s">
        <v>20</v>
      </c>
      <c r="AS12" s="45" t="s">
        <v>21</v>
      </c>
      <c r="AT12" s="38"/>
      <c r="AU12" s="46" t="s">
        <v>11</v>
      </c>
      <c r="AV12" s="44" t="s">
        <v>12</v>
      </c>
      <c r="AW12" s="44" t="s">
        <v>13</v>
      </c>
      <c r="AX12" s="44" t="s">
        <v>14</v>
      </c>
      <c r="AY12" s="44" t="s">
        <v>15</v>
      </c>
      <c r="AZ12" s="44" t="s">
        <v>17</v>
      </c>
      <c r="BA12" s="44" t="s">
        <v>18</v>
      </c>
      <c r="BB12" s="44" t="s">
        <v>19</v>
      </c>
      <c r="BC12" s="44" t="s">
        <v>20</v>
      </c>
      <c r="BD12" s="45" t="s">
        <v>21</v>
      </c>
      <c r="BE12" s="38"/>
      <c r="BF12" s="46" t="s">
        <v>11</v>
      </c>
      <c r="BG12" s="44" t="s">
        <v>12</v>
      </c>
      <c r="BH12" s="44" t="s">
        <v>13</v>
      </c>
      <c r="BI12" s="44" t="s">
        <v>14</v>
      </c>
      <c r="BJ12" s="44" t="s">
        <v>15</v>
      </c>
      <c r="BK12" s="44" t="s">
        <v>17</v>
      </c>
      <c r="BL12" s="44" t="s">
        <v>18</v>
      </c>
      <c r="BM12" s="44" t="s">
        <v>19</v>
      </c>
      <c r="BN12" s="44" t="s">
        <v>20</v>
      </c>
      <c r="BO12" s="45" t="s">
        <v>21</v>
      </c>
      <c r="BP12" s="38"/>
      <c r="BQ12" s="46" t="s">
        <v>11</v>
      </c>
      <c r="BR12" s="44" t="s">
        <v>12</v>
      </c>
      <c r="BS12" s="44" t="s">
        <v>13</v>
      </c>
      <c r="BT12" s="44" t="s">
        <v>14</v>
      </c>
      <c r="BU12" s="44" t="s">
        <v>15</v>
      </c>
      <c r="BV12" s="44" t="s">
        <v>17</v>
      </c>
      <c r="BW12" s="44" t="s">
        <v>18</v>
      </c>
      <c r="BX12" s="44" t="s">
        <v>19</v>
      </c>
      <c r="BY12" s="44" t="s">
        <v>20</v>
      </c>
      <c r="BZ12" s="45" t="s">
        <v>21</v>
      </c>
      <c r="CA12" s="38"/>
      <c r="CB12" s="46" t="s">
        <v>11</v>
      </c>
      <c r="CC12" s="44" t="s">
        <v>12</v>
      </c>
      <c r="CD12" s="44" t="s">
        <v>13</v>
      </c>
      <c r="CE12" s="44" t="s">
        <v>14</v>
      </c>
      <c r="CF12" s="44" t="s">
        <v>15</v>
      </c>
      <c r="CG12" s="44" t="s">
        <v>17</v>
      </c>
      <c r="CH12" s="44" t="s">
        <v>18</v>
      </c>
      <c r="CI12" s="44" t="s">
        <v>19</v>
      </c>
      <c r="CJ12" s="44" t="s">
        <v>20</v>
      </c>
      <c r="CK12" s="44" t="s">
        <v>21</v>
      </c>
      <c r="CL12" s="42"/>
      <c r="CM12" s="43"/>
    </row>
    <row r="13" customFormat="false" ht="12.75" hidden="false" customHeight="true" outlineLevel="0" collapsed="false">
      <c r="A13" s="47"/>
      <c r="B13" s="48" t="s">
        <v>82</v>
      </c>
      <c r="C13" s="48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2"/>
    </row>
    <row r="14" customFormat="false" ht="12.75" hidden="false" customHeight="true" outlineLevel="0" collapsed="false">
      <c r="A14" s="47"/>
      <c r="B14" s="53" t="s">
        <v>83</v>
      </c>
      <c r="C14" s="54" t="s">
        <v>84</v>
      </c>
      <c r="D14" s="55"/>
      <c r="E14" s="56" t="s">
        <v>85</v>
      </c>
      <c r="F14" s="56" t="s">
        <v>86</v>
      </c>
      <c r="G14" s="56" t="s">
        <v>87</v>
      </c>
      <c r="H14" s="56" t="s">
        <v>83</v>
      </c>
      <c r="I14" s="56"/>
      <c r="J14" s="56" t="s">
        <v>83</v>
      </c>
      <c r="K14" s="57" t="n">
        <f aca="false">SUM(N14:W14,Y14:AH14,AJ14:AS14,AU14:BD14,BF14:BO14,BQ14:BZ14,CB14:CK14)</f>
        <v>45</v>
      </c>
      <c r="L14" s="58" t="n">
        <f aca="false">SUM(X14,AI14,AT14,BE14,BP14,CA14,CL14)</f>
        <v>5</v>
      </c>
      <c r="M14" s="58"/>
      <c r="N14" s="59" t="n">
        <v>15</v>
      </c>
      <c r="O14" s="59" t="n">
        <v>30</v>
      </c>
      <c r="P14" s="59"/>
      <c r="Q14" s="59"/>
      <c r="R14" s="59"/>
      <c r="S14" s="59"/>
      <c r="T14" s="59"/>
      <c r="U14" s="59"/>
      <c r="V14" s="59"/>
      <c r="W14" s="60"/>
      <c r="X14" s="61" t="n">
        <v>5</v>
      </c>
      <c r="Y14" s="62"/>
      <c r="Z14" s="59"/>
      <c r="AA14" s="59"/>
      <c r="AB14" s="59"/>
      <c r="AC14" s="59"/>
      <c r="AD14" s="59"/>
      <c r="AE14" s="59"/>
      <c r="AF14" s="59"/>
      <c r="AG14" s="59"/>
      <c r="AH14" s="60"/>
      <c r="AI14" s="61"/>
      <c r="AJ14" s="62"/>
      <c r="AK14" s="59"/>
      <c r="AL14" s="59"/>
      <c r="AM14" s="59"/>
      <c r="AN14" s="59"/>
      <c r="AO14" s="59"/>
      <c r="AP14" s="59"/>
      <c r="AQ14" s="59"/>
      <c r="AR14" s="59"/>
      <c r="AS14" s="60"/>
      <c r="AT14" s="61"/>
      <c r="AU14" s="62"/>
      <c r="AV14" s="59"/>
      <c r="AW14" s="59"/>
      <c r="AX14" s="59"/>
      <c r="AY14" s="59"/>
      <c r="AZ14" s="59"/>
      <c r="BA14" s="59"/>
      <c r="BB14" s="59"/>
      <c r="BC14" s="59"/>
      <c r="BD14" s="60"/>
      <c r="BE14" s="61"/>
      <c r="BF14" s="62"/>
      <c r="BG14" s="59"/>
      <c r="BH14" s="59"/>
      <c r="BI14" s="59"/>
      <c r="BJ14" s="59"/>
      <c r="BK14" s="59"/>
      <c r="BL14" s="59"/>
      <c r="BM14" s="59"/>
      <c r="BN14" s="59"/>
      <c r="BO14" s="60"/>
      <c r="BP14" s="61"/>
      <c r="BQ14" s="62"/>
      <c r="BR14" s="59"/>
      <c r="BS14" s="59"/>
      <c r="BT14" s="59"/>
      <c r="BU14" s="59"/>
      <c r="BV14" s="59"/>
      <c r="BW14" s="59"/>
      <c r="BX14" s="59"/>
      <c r="BY14" s="59"/>
      <c r="BZ14" s="60"/>
      <c r="CA14" s="61"/>
      <c r="CB14" s="62"/>
      <c r="CC14" s="59"/>
      <c r="CD14" s="59"/>
      <c r="CE14" s="59"/>
      <c r="CF14" s="59"/>
      <c r="CG14" s="59"/>
      <c r="CH14" s="59"/>
      <c r="CI14" s="59"/>
      <c r="CJ14" s="59"/>
      <c r="CK14" s="60"/>
      <c r="CL14" s="63"/>
      <c r="CM14" s="52"/>
    </row>
    <row r="15" customFormat="false" ht="12.75" hidden="false" customHeight="true" outlineLevel="0" collapsed="false">
      <c r="A15" s="47"/>
      <c r="B15" s="53" t="s">
        <v>88</v>
      </c>
      <c r="C15" s="64" t="s">
        <v>89</v>
      </c>
      <c r="D15" s="65"/>
      <c r="E15" s="56" t="s">
        <v>85</v>
      </c>
      <c r="F15" s="56" t="s">
        <v>86</v>
      </c>
      <c r="G15" s="56" t="s">
        <v>87</v>
      </c>
      <c r="H15" s="56" t="s">
        <v>83</v>
      </c>
      <c r="I15" s="56"/>
      <c r="J15" s="56" t="s">
        <v>83</v>
      </c>
      <c r="K15" s="57" t="n">
        <f aca="false">SUM(N15:W15,Y15:AH15,AJ15:AS15,AU15:BD15,BF15:BO15,BQ15:BZ15,CB15:CK15)</f>
        <v>60</v>
      </c>
      <c r="L15" s="58" t="n">
        <f aca="false">SUM(X15,AI15,AT15,BE15,BP15,CA15,CL15)</f>
        <v>6</v>
      </c>
      <c r="M15" s="58"/>
      <c r="N15" s="59" t="n">
        <v>30</v>
      </c>
      <c r="O15" s="59" t="n">
        <v>30</v>
      </c>
      <c r="P15" s="59"/>
      <c r="Q15" s="59"/>
      <c r="R15" s="59"/>
      <c r="S15" s="59"/>
      <c r="T15" s="59"/>
      <c r="U15" s="59"/>
      <c r="V15" s="59"/>
      <c r="W15" s="60"/>
      <c r="X15" s="61" t="n">
        <v>6</v>
      </c>
      <c r="Y15" s="62"/>
      <c r="Z15" s="59"/>
      <c r="AA15" s="59"/>
      <c r="AB15" s="59"/>
      <c r="AC15" s="59"/>
      <c r="AD15" s="59"/>
      <c r="AE15" s="59"/>
      <c r="AF15" s="59"/>
      <c r="AG15" s="59"/>
      <c r="AH15" s="60"/>
      <c r="AI15" s="61"/>
      <c r="AJ15" s="62"/>
      <c r="AK15" s="59"/>
      <c r="AL15" s="59"/>
      <c r="AM15" s="59"/>
      <c r="AN15" s="59"/>
      <c r="AO15" s="59"/>
      <c r="AP15" s="59"/>
      <c r="AQ15" s="59"/>
      <c r="AR15" s="59"/>
      <c r="AS15" s="60"/>
      <c r="AT15" s="61"/>
      <c r="AU15" s="62"/>
      <c r="AV15" s="59"/>
      <c r="AW15" s="59"/>
      <c r="AX15" s="59"/>
      <c r="AY15" s="59"/>
      <c r="AZ15" s="59"/>
      <c r="BA15" s="59"/>
      <c r="BB15" s="59"/>
      <c r="BC15" s="59"/>
      <c r="BD15" s="60"/>
      <c r="BE15" s="61"/>
      <c r="BF15" s="62"/>
      <c r="BG15" s="59"/>
      <c r="BH15" s="59"/>
      <c r="BI15" s="59"/>
      <c r="BJ15" s="59"/>
      <c r="BK15" s="59"/>
      <c r="BL15" s="59"/>
      <c r="BM15" s="59"/>
      <c r="BN15" s="59"/>
      <c r="BO15" s="60"/>
      <c r="BP15" s="61"/>
      <c r="BQ15" s="62"/>
      <c r="BR15" s="59"/>
      <c r="BS15" s="59"/>
      <c r="BT15" s="59"/>
      <c r="BU15" s="59"/>
      <c r="BV15" s="59"/>
      <c r="BW15" s="59"/>
      <c r="BX15" s="59"/>
      <c r="BY15" s="59"/>
      <c r="BZ15" s="60"/>
      <c r="CA15" s="61"/>
      <c r="CB15" s="62"/>
      <c r="CC15" s="59"/>
      <c r="CD15" s="59"/>
      <c r="CE15" s="59"/>
      <c r="CF15" s="59"/>
      <c r="CG15" s="59"/>
      <c r="CH15" s="59"/>
      <c r="CI15" s="59"/>
      <c r="CJ15" s="59"/>
      <c r="CK15" s="60"/>
      <c r="CL15" s="63"/>
      <c r="CM15" s="52"/>
    </row>
    <row r="16" customFormat="false" ht="12.75" hidden="false" customHeight="true" outlineLevel="0" collapsed="false">
      <c r="A16" s="47"/>
      <c r="B16" s="53" t="s">
        <v>90</v>
      </c>
      <c r="C16" s="64" t="s">
        <v>91</v>
      </c>
      <c r="D16" s="65"/>
      <c r="E16" s="56" t="s">
        <v>85</v>
      </c>
      <c r="F16" s="56" t="s">
        <v>86</v>
      </c>
      <c r="G16" s="56" t="s">
        <v>87</v>
      </c>
      <c r="H16" s="56"/>
      <c r="I16" s="56" t="s">
        <v>88</v>
      </c>
      <c r="J16" s="56" t="s">
        <v>88</v>
      </c>
      <c r="K16" s="57" t="n">
        <f aca="false">SUM(N16:W16,Y16:AH16,AJ16:AS16,AU16:BD16,BF16:BO16,BQ16:BZ16,CB16:CK16)</f>
        <v>60</v>
      </c>
      <c r="L16" s="58" t="n">
        <f aca="false">SUM(X16,AI16,AT16,BE16,BP16,CA16,CL16)</f>
        <v>4</v>
      </c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60"/>
      <c r="X16" s="61"/>
      <c r="Y16" s="62" t="n">
        <v>30</v>
      </c>
      <c r="Z16" s="59"/>
      <c r="AA16" s="59"/>
      <c r="AB16" s="59"/>
      <c r="AC16" s="59" t="n">
        <v>30</v>
      </c>
      <c r="AD16" s="59"/>
      <c r="AE16" s="59"/>
      <c r="AF16" s="59"/>
      <c r="AG16" s="59"/>
      <c r="AH16" s="60"/>
      <c r="AI16" s="61" t="n">
        <v>4</v>
      </c>
      <c r="AJ16" s="62"/>
      <c r="AK16" s="59"/>
      <c r="AL16" s="59"/>
      <c r="AM16" s="59"/>
      <c r="AN16" s="59"/>
      <c r="AO16" s="59"/>
      <c r="AP16" s="59"/>
      <c r="AQ16" s="59"/>
      <c r="AR16" s="59"/>
      <c r="AS16" s="60"/>
      <c r="AT16" s="61"/>
      <c r="AU16" s="1"/>
      <c r="AV16" s="1"/>
      <c r="AW16" s="1"/>
      <c r="AX16" s="1"/>
      <c r="AY16" s="1"/>
      <c r="AZ16" s="59"/>
      <c r="BA16" s="59"/>
      <c r="BB16" s="59"/>
      <c r="BC16" s="59"/>
      <c r="BD16" s="60"/>
      <c r="BE16" s="61"/>
      <c r="BF16" s="62"/>
      <c r="BG16" s="59"/>
      <c r="BH16" s="59"/>
      <c r="BI16" s="59"/>
      <c r="BJ16" s="59"/>
      <c r="BK16" s="59"/>
      <c r="BL16" s="59"/>
      <c r="BM16" s="59"/>
      <c r="BN16" s="59"/>
      <c r="BO16" s="60"/>
      <c r="BP16" s="61"/>
      <c r="BQ16" s="62"/>
      <c r="BR16" s="59"/>
      <c r="BS16" s="59"/>
      <c r="BT16" s="59"/>
      <c r="BU16" s="59"/>
      <c r="BV16" s="59"/>
      <c r="BW16" s="59"/>
      <c r="BX16" s="59"/>
      <c r="BY16" s="59"/>
      <c r="BZ16" s="60"/>
      <c r="CA16" s="61"/>
      <c r="CB16" s="62"/>
      <c r="CC16" s="59"/>
      <c r="CD16" s="59"/>
      <c r="CE16" s="59"/>
      <c r="CF16" s="59"/>
      <c r="CG16" s="59"/>
      <c r="CH16" s="59"/>
      <c r="CI16" s="59"/>
      <c r="CJ16" s="59"/>
      <c r="CK16" s="60"/>
      <c r="CL16" s="63"/>
      <c r="CM16" s="52"/>
    </row>
    <row r="17" customFormat="false" ht="12.75" hidden="false" customHeight="true" outlineLevel="0" collapsed="false">
      <c r="A17" s="47"/>
      <c r="B17" s="53" t="s">
        <v>92</v>
      </c>
      <c r="C17" s="64" t="s">
        <v>93</v>
      </c>
      <c r="D17" s="65"/>
      <c r="E17" s="56" t="s">
        <v>85</v>
      </c>
      <c r="F17" s="56" t="s">
        <v>86</v>
      </c>
      <c r="G17" s="66" t="s">
        <v>94</v>
      </c>
      <c r="H17" s="56"/>
      <c r="I17" s="56" t="s">
        <v>88</v>
      </c>
      <c r="J17" s="56" t="s">
        <v>88</v>
      </c>
      <c r="K17" s="57" t="n">
        <f aca="false">SUM(N17:W17,Y17:AH17,AJ17:AS17,AU17:BD17,BF17:BO17,BQ17:BZ17,CB17:CK17)</f>
        <v>30</v>
      </c>
      <c r="L17" s="58" t="n">
        <f aca="false">SUM(X17,AI17,AT17,BE17,BP17,CA17,CL17)</f>
        <v>3</v>
      </c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61"/>
      <c r="Y17" s="62" t="n">
        <v>15</v>
      </c>
      <c r="Z17" s="59"/>
      <c r="AA17" s="59"/>
      <c r="AB17" s="59"/>
      <c r="AC17" s="59"/>
      <c r="AD17" s="59" t="n">
        <v>15</v>
      </c>
      <c r="AE17" s="1"/>
      <c r="AF17" s="59"/>
      <c r="AG17" s="59"/>
      <c r="AH17" s="60"/>
      <c r="AI17" s="61" t="n">
        <v>3</v>
      </c>
      <c r="AJ17" s="62"/>
      <c r="AK17" s="59"/>
      <c r="AL17" s="59"/>
      <c r="AM17" s="59"/>
      <c r="AN17" s="59"/>
      <c r="AO17" s="59"/>
      <c r="AP17" s="59"/>
      <c r="AQ17" s="59"/>
      <c r="AR17" s="59"/>
      <c r="AS17" s="60"/>
      <c r="AT17" s="61"/>
      <c r="AU17" s="62"/>
      <c r="AV17" s="59"/>
      <c r="AW17" s="59"/>
      <c r="AX17" s="59"/>
      <c r="AY17" s="59"/>
      <c r="AZ17" s="59"/>
      <c r="BA17" s="59"/>
      <c r="BB17" s="59"/>
      <c r="BC17" s="59"/>
      <c r="BD17" s="60"/>
      <c r="BE17" s="61"/>
      <c r="BF17" s="62"/>
      <c r="BG17" s="59"/>
      <c r="BH17" s="59"/>
      <c r="BI17" s="59"/>
      <c r="BJ17" s="59"/>
      <c r="BK17" s="59"/>
      <c r="BL17" s="59"/>
      <c r="BM17" s="59"/>
      <c r="BN17" s="59"/>
      <c r="BO17" s="60"/>
      <c r="BP17" s="61"/>
      <c r="BQ17" s="62"/>
      <c r="BR17" s="59"/>
      <c r="BS17" s="59"/>
      <c r="BT17" s="59"/>
      <c r="BU17" s="59"/>
      <c r="BV17" s="59"/>
      <c r="BW17" s="59"/>
      <c r="BX17" s="59"/>
      <c r="BY17" s="59"/>
      <c r="BZ17" s="60"/>
      <c r="CA17" s="61"/>
      <c r="CB17" s="62"/>
      <c r="CC17" s="59"/>
      <c r="CD17" s="59"/>
      <c r="CE17" s="59"/>
      <c r="CF17" s="59"/>
      <c r="CG17" s="59"/>
      <c r="CH17" s="59"/>
      <c r="CI17" s="59"/>
      <c r="CJ17" s="59"/>
      <c r="CK17" s="60"/>
      <c r="CL17" s="63"/>
      <c r="CM17" s="52"/>
    </row>
    <row r="18" customFormat="false" ht="12.75" hidden="false" customHeight="true" outlineLevel="0" collapsed="false">
      <c r="A18" s="47"/>
      <c r="B18" s="53" t="s">
        <v>95</v>
      </c>
      <c r="C18" s="64" t="s">
        <v>96</v>
      </c>
      <c r="D18" s="66"/>
      <c r="E18" s="56" t="s">
        <v>85</v>
      </c>
      <c r="F18" s="56" t="s">
        <v>86</v>
      </c>
      <c r="G18" s="66" t="s">
        <v>97</v>
      </c>
      <c r="H18" s="56" t="s">
        <v>88</v>
      </c>
      <c r="I18" s="56"/>
      <c r="J18" s="56" t="s">
        <v>88</v>
      </c>
      <c r="K18" s="57" t="n">
        <f aca="false">SUM(N18:W18,Y18:AH18,AJ18:AS18,AU18:BD18,BF18:BO18,BQ18:BZ18,CB18:CK18)</f>
        <v>60</v>
      </c>
      <c r="L18" s="58" t="n">
        <f aca="false">SUM(X18,AI18,AT18,BE18,BP18,CA18,CL18)</f>
        <v>5</v>
      </c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60"/>
      <c r="X18" s="61"/>
      <c r="Y18" s="62" t="n">
        <v>30</v>
      </c>
      <c r="Z18" s="59"/>
      <c r="AA18" s="59"/>
      <c r="AB18" s="59"/>
      <c r="AC18" s="59"/>
      <c r="AD18" s="59" t="n">
        <v>30</v>
      </c>
      <c r="AE18" s="59"/>
      <c r="AF18" s="59"/>
      <c r="AG18" s="59"/>
      <c r="AH18" s="60"/>
      <c r="AI18" s="61" t="n">
        <v>5</v>
      </c>
      <c r="AJ18" s="62"/>
      <c r="AK18" s="59"/>
      <c r="AL18" s="59"/>
      <c r="AM18" s="59"/>
      <c r="AN18" s="59"/>
      <c r="AO18" s="59"/>
      <c r="AP18" s="59"/>
      <c r="AQ18" s="59"/>
      <c r="AR18" s="59"/>
      <c r="AS18" s="60"/>
      <c r="AT18" s="61"/>
      <c r="AU18" s="62"/>
      <c r="AV18" s="59"/>
      <c r="AW18" s="59"/>
      <c r="AX18" s="59"/>
      <c r="AY18" s="59"/>
      <c r="AZ18" s="59"/>
      <c r="BA18" s="59"/>
      <c r="BB18" s="59"/>
      <c r="BC18" s="59"/>
      <c r="BD18" s="60"/>
      <c r="BE18" s="61"/>
      <c r="BF18" s="62"/>
      <c r="BG18" s="59"/>
      <c r="BH18" s="59"/>
      <c r="BI18" s="59"/>
      <c r="BJ18" s="59"/>
      <c r="BK18" s="59"/>
      <c r="BL18" s="59"/>
      <c r="BM18" s="59"/>
      <c r="BN18" s="59"/>
      <c r="BO18" s="60"/>
      <c r="BP18" s="61"/>
      <c r="BQ18" s="62"/>
      <c r="BR18" s="59"/>
      <c r="BS18" s="59"/>
      <c r="BT18" s="59"/>
      <c r="BU18" s="59"/>
      <c r="BV18" s="59"/>
      <c r="BW18" s="59"/>
      <c r="BX18" s="59"/>
      <c r="BY18" s="59"/>
      <c r="BZ18" s="60"/>
      <c r="CA18" s="61"/>
      <c r="CB18" s="62"/>
      <c r="CC18" s="59"/>
      <c r="CD18" s="59"/>
      <c r="CE18" s="59"/>
      <c r="CF18" s="59"/>
      <c r="CG18" s="59"/>
      <c r="CH18" s="59"/>
      <c r="CI18" s="59"/>
      <c r="CJ18" s="59"/>
      <c r="CK18" s="60"/>
      <c r="CL18" s="63"/>
      <c r="CM18" s="52"/>
    </row>
    <row r="19" customFormat="false" ht="12.75" hidden="false" customHeight="true" outlineLevel="0" collapsed="false">
      <c r="A19" s="47"/>
      <c r="B19" s="53" t="s">
        <v>98</v>
      </c>
      <c r="C19" s="67" t="s">
        <v>99</v>
      </c>
      <c r="D19" s="68"/>
      <c r="E19" s="66" t="s">
        <v>86</v>
      </c>
      <c r="F19" s="56" t="s">
        <v>85</v>
      </c>
      <c r="G19" s="66" t="s">
        <v>100</v>
      </c>
      <c r="H19" s="56"/>
      <c r="I19" s="56"/>
      <c r="J19" s="56" t="s">
        <v>88</v>
      </c>
      <c r="K19" s="57" t="n">
        <f aca="false">SUM(N19:W19,Y19:AH19,AJ19:AS19,AU19:BD19,BF19:BO19,BQ19:BZ19,CB19:CK19)</f>
        <v>30</v>
      </c>
      <c r="L19" s="58" t="n">
        <f aca="false">SUM(X19,AI19,AT19,BE19,BP19,CA19,CL19)</f>
        <v>3</v>
      </c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60"/>
      <c r="X19" s="61"/>
      <c r="Y19" s="62"/>
      <c r="Z19" s="59"/>
      <c r="AA19" s="59"/>
      <c r="AB19" s="59"/>
      <c r="AC19" s="59"/>
      <c r="AD19" s="59" t="n">
        <v>30</v>
      </c>
      <c r="AE19" s="59"/>
      <c r="AF19" s="59"/>
      <c r="AG19" s="59"/>
      <c r="AH19" s="60"/>
      <c r="AI19" s="61" t="n">
        <v>3</v>
      </c>
      <c r="AJ19" s="62"/>
      <c r="AK19" s="59"/>
      <c r="AL19" s="59"/>
      <c r="AM19" s="59"/>
      <c r="AN19" s="59"/>
      <c r="AO19" s="59"/>
      <c r="AP19" s="59"/>
      <c r="AQ19" s="59"/>
      <c r="AR19" s="59"/>
      <c r="AS19" s="60"/>
      <c r="AT19" s="61"/>
      <c r="AU19" s="62"/>
      <c r="AV19" s="59"/>
      <c r="AW19" s="59"/>
      <c r="AX19" s="59"/>
      <c r="AY19" s="59"/>
      <c r="AZ19" s="59"/>
      <c r="BA19" s="59"/>
      <c r="BB19" s="59"/>
      <c r="BC19" s="59"/>
      <c r="BD19" s="60"/>
      <c r="BE19" s="61"/>
      <c r="BF19" s="62"/>
      <c r="BG19" s="59"/>
      <c r="BH19" s="59"/>
      <c r="BI19" s="59"/>
      <c r="BJ19" s="59"/>
      <c r="BK19" s="59"/>
      <c r="BL19" s="59"/>
      <c r="BM19" s="59"/>
      <c r="BN19" s="59"/>
      <c r="BO19" s="60"/>
      <c r="BP19" s="61"/>
      <c r="BQ19" s="62"/>
      <c r="BR19" s="59"/>
      <c r="BS19" s="59"/>
      <c r="BT19" s="59"/>
      <c r="BU19" s="59"/>
      <c r="BV19" s="59"/>
      <c r="BW19" s="59"/>
      <c r="BX19" s="59"/>
      <c r="BY19" s="59"/>
      <c r="BZ19" s="60"/>
      <c r="CA19" s="61"/>
      <c r="CB19" s="62"/>
      <c r="CC19" s="59"/>
      <c r="CD19" s="59"/>
      <c r="CE19" s="59"/>
      <c r="CF19" s="59"/>
      <c r="CG19" s="59"/>
      <c r="CH19" s="59"/>
      <c r="CI19" s="59"/>
      <c r="CJ19" s="59"/>
      <c r="CK19" s="60"/>
      <c r="CL19" s="63"/>
      <c r="CM19" s="52"/>
    </row>
    <row r="20" customFormat="false" ht="12.75" hidden="false" customHeight="true" outlineLevel="0" collapsed="false">
      <c r="A20" s="47"/>
      <c r="B20" s="53" t="s">
        <v>101</v>
      </c>
      <c r="C20" s="64" t="s">
        <v>102</v>
      </c>
      <c r="D20" s="65"/>
      <c r="E20" s="56" t="s">
        <v>85</v>
      </c>
      <c r="F20" s="56" t="s">
        <v>86</v>
      </c>
      <c r="G20" s="66" t="s">
        <v>103</v>
      </c>
      <c r="H20" s="56"/>
      <c r="I20" s="56" t="s">
        <v>88</v>
      </c>
      <c r="J20" s="56" t="s">
        <v>88</v>
      </c>
      <c r="K20" s="57" t="n">
        <f aca="false">SUM(N20:W20,Y20:AH20,AJ20:AS20,AU20:BD20,BF20:BO20,BQ20:BZ20,CB20:CK20)</f>
        <v>45</v>
      </c>
      <c r="L20" s="58" t="n">
        <f aca="false">SUM(X20,AI20,AT20,BE20,BP20,CA20,CL20)</f>
        <v>4</v>
      </c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60"/>
      <c r="X20" s="61"/>
      <c r="Y20" s="62" t="n">
        <v>30</v>
      </c>
      <c r="Z20" s="59" t="n">
        <v>15</v>
      </c>
      <c r="AA20" s="59"/>
      <c r="AB20" s="59"/>
      <c r="AC20" s="59"/>
      <c r="AD20" s="59"/>
      <c r="AE20" s="59"/>
      <c r="AF20" s="59"/>
      <c r="AG20" s="59"/>
      <c r="AH20" s="60"/>
      <c r="AI20" s="61" t="n">
        <v>4</v>
      </c>
      <c r="AJ20" s="62"/>
      <c r="AK20" s="59"/>
      <c r="AL20" s="59"/>
      <c r="AM20" s="59"/>
      <c r="AN20" s="59"/>
      <c r="AO20" s="59"/>
      <c r="AP20" s="59"/>
      <c r="AQ20" s="59"/>
      <c r="AR20" s="59"/>
      <c r="AS20" s="60"/>
      <c r="AT20" s="61"/>
      <c r="AU20" s="62"/>
      <c r="AV20" s="59"/>
      <c r="AW20" s="59"/>
      <c r="AX20" s="59"/>
      <c r="AY20" s="59"/>
      <c r="AZ20" s="59"/>
      <c r="BA20" s="59"/>
      <c r="BB20" s="59"/>
      <c r="BC20" s="59"/>
      <c r="BD20" s="60"/>
      <c r="BE20" s="61"/>
      <c r="BF20" s="62"/>
      <c r="BG20" s="59"/>
      <c r="BH20" s="59"/>
      <c r="BI20" s="59"/>
      <c r="BJ20" s="59"/>
      <c r="BK20" s="59"/>
      <c r="BL20" s="59"/>
      <c r="BM20" s="59"/>
      <c r="BN20" s="59"/>
      <c r="BO20" s="60"/>
      <c r="BP20" s="61"/>
      <c r="BQ20" s="62"/>
      <c r="BR20" s="59"/>
      <c r="BS20" s="59"/>
      <c r="BT20" s="59"/>
      <c r="BU20" s="59"/>
      <c r="BV20" s="59"/>
      <c r="BW20" s="59"/>
      <c r="BX20" s="59"/>
      <c r="BY20" s="59"/>
      <c r="BZ20" s="60"/>
      <c r="CA20" s="61"/>
      <c r="CB20" s="62"/>
      <c r="CC20" s="59"/>
      <c r="CD20" s="59"/>
      <c r="CE20" s="59"/>
      <c r="CF20" s="59"/>
      <c r="CG20" s="59"/>
      <c r="CH20" s="59"/>
      <c r="CI20" s="59"/>
      <c r="CJ20" s="59"/>
      <c r="CK20" s="60"/>
      <c r="CL20" s="63"/>
      <c r="CM20" s="52"/>
    </row>
    <row r="21" customFormat="false" ht="12.75" hidden="false" customHeight="true" outlineLevel="0" collapsed="false">
      <c r="A21" s="47"/>
      <c r="B21" s="53" t="s">
        <v>104</v>
      </c>
      <c r="C21" s="64" t="s">
        <v>105</v>
      </c>
      <c r="D21" s="65"/>
      <c r="E21" s="56" t="s">
        <v>85</v>
      </c>
      <c r="F21" s="56" t="s">
        <v>86</v>
      </c>
      <c r="G21" s="66" t="s">
        <v>103</v>
      </c>
      <c r="H21" s="56" t="s">
        <v>90</v>
      </c>
      <c r="I21" s="56"/>
      <c r="J21" s="56" t="s">
        <v>90</v>
      </c>
      <c r="K21" s="57" t="n">
        <f aca="false">SUM(N21:W21,Y21:AH21,AJ21:AS21,AU21:BD21,BF21:BO21,BQ21:BZ21,CB21:CK21)</f>
        <v>45</v>
      </c>
      <c r="L21" s="58" t="n">
        <f aca="false">SUM(X21,AI21,AT21,BE21,BP21,CA21,CL21)</f>
        <v>4</v>
      </c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60"/>
      <c r="X21" s="61"/>
      <c r="Y21" s="62"/>
      <c r="Z21" s="59"/>
      <c r="AA21" s="59"/>
      <c r="AB21" s="59"/>
      <c r="AC21" s="59"/>
      <c r="AD21" s="59"/>
      <c r="AE21" s="59"/>
      <c r="AF21" s="59"/>
      <c r="AG21" s="59"/>
      <c r="AH21" s="60"/>
      <c r="AI21" s="61"/>
      <c r="AJ21" s="69" t="n">
        <v>15</v>
      </c>
      <c r="AK21" s="59"/>
      <c r="AL21" s="59"/>
      <c r="AM21" s="59"/>
      <c r="AN21" s="59"/>
      <c r="AO21" s="59" t="n">
        <v>30</v>
      </c>
      <c r="AP21" s="59"/>
      <c r="AQ21" s="59"/>
      <c r="AR21" s="59"/>
      <c r="AS21" s="60"/>
      <c r="AT21" s="61" t="n">
        <v>4</v>
      </c>
      <c r="AU21" s="62"/>
      <c r="AV21" s="59"/>
      <c r="AW21" s="59"/>
      <c r="AX21" s="59"/>
      <c r="AY21" s="59"/>
      <c r="AZ21" s="59"/>
      <c r="BA21" s="59"/>
      <c r="BB21" s="59"/>
      <c r="BC21" s="59"/>
      <c r="BD21" s="60"/>
      <c r="BE21" s="61"/>
      <c r="BF21" s="62"/>
      <c r="BG21" s="59"/>
      <c r="BH21" s="59"/>
      <c r="BI21" s="59"/>
      <c r="BJ21" s="59"/>
      <c r="BK21" s="59"/>
      <c r="BL21" s="59"/>
      <c r="BM21" s="59"/>
      <c r="BN21" s="59"/>
      <c r="BO21" s="60"/>
      <c r="BP21" s="61"/>
      <c r="BQ21" s="62"/>
      <c r="BR21" s="59"/>
      <c r="BS21" s="59"/>
      <c r="BT21" s="59"/>
      <c r="BU21" s="59"/>
      <c r="BV21" s="59"/>
      <c r="BW21" s="59"/>
      <c r="BX21" s="59"/>
      <c r="BY21" s="59"/>
      <c r="BZ21" s="60"/>
      <c r="CA21" s="61"/>
      <c r="CB21" s="62"/>
      <c r="CC21" s="59"/>
      <c r="CD21" s="59"/>
      <c r="CE21" s="59"/>
      <c r="CF21" s="59"/>
      <c r="CG21" s="59"/>
      <c r="CH21" s="59"/>
      <c r="CI21" s="59"/>
      <c r="CJ21" s="59"/>
      <c r="CK21" s="60"/>
      <c r="CL21" s="63"/>
      <c r="CM21" s="52"/>
    </row>
    <row r="22" customFormat="false" ht="12.75" hidden="false" customHeight="true" outlineLevel="0" collapsed="false">
      <c r="A22" s="47"/>
      <c r="B22" s="70" t="s">
        <v>106</v>
      </c>
      <c r="C22" s="70"/>
      <c r="D22" s="71"/>
      <c r="E22" s="66"/>
      <c r="F22" s="56"/>
      <c r="G22" s="72"/>
      <c r="H22" s="72"/>
      <c r="I22" s="72"/>
      <c r="J22" s="72"/>
      <c r="K22" s="57"/>
      <c r="L22" s="58"/>
      <c r="M22" s="73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</row>
    <row r="23" customFormat="false" ht="15" hidden="false" customHeight="true" outlineLevel="0" collapsed="false">
      <c r="A23" s="47"/>
      <c r="B23" s="53" t="s">
        <v>83</v>
      </c>
      <c r="C23" s="64" t="s">
        <v>107</v>
      </c>
      <c r="D23" s="66"/>
      <c r="E23" s="66" t="s">
        <v>86</v>
      </c>
      <c r="F23" s="56" t="s">
        <v>86</v>
      </c>
      <c r="G23" s="66" t="s">
        <v>108</v>
      </c>
      <c r="H23" s="66"/>
      <c r="I23" s="66"/>
      <c r="J23" s="66" t="s">
        <v>83</v>
      </c>
      <c r="K23" s="57" t="n">
        <f aca="false">SUM(N23:W23,Y23:AH23,AJ23:AS23,AU23:BD23,BF23:BO23,BQ23:BZ23,CB23:CK23)</f>
        <v>30</v>
      </c>
      <c r="L23" s="58" t="n">
        <f aca="false">SUM(X23,AI23,AT23,BE23,BP23,CA23,CL23)</f>
        <v>2</v>
      </c>
      <c r="M23" s="58"/>
      <c r="N23" s="74" t="n">
        <v>30</v>
      </c>
      <c r="O23" s="74"/>
      <c r="P23" s="74"/>
      <c r="Q23" s="74"/>
      <c r="R23" s="74"/>
      <c r="S23" s="74"/>
      <c r="T23" s="74"/>
      <c r="U23" s="74"/>
      <c r="V23" s="74"/>
      <c r="W23" s="75"/>
      <c r="X23" s="61" t="n">
        <v>2</v>
      </c>
      <c r="Y23" s="62"/>
      <c r="Z23" s="74"/>
      <c r="AA23" s="74"/>
      <c r="AB23" s="74"/>
      <c r="AC23" s="74"/>
      <c r="AD23" s="74"/>
      <c r="AE23" s="74"/>
      <c r="AF23" s="74"/>
      <c r="AG23" s="74"/>
      <c r="AH23" s="75"/>
      <c r="AI23" s="61"/>
      <c r="AJ23" s="62"/>
      <c r="AK23" s="74"/>
      <c r="AL23" s="74"/>
      <c r="AM23" s="74"/>
      <c r="AN23" s="74"/>
      <c r="AO23" s="74"/>
      <c r="AP23" s="74"/>
      <c r="AQ23" s="74"/>
      <c r="AR23" s="74"/>
      <c r="AS23" s="75"/>
      <c r="AT23" s="61"/>
      <c r="AU23" s="62"/>
      <c r="AV23" s="74"/>
      <c r="AW23" s="74"/>
      <c r="AX23" s="74"/>
      <c r="AY23" s="74"/>
      <c r="AZ23" s="74"/>
      <c r="BA23" s="74"/>
      <c r="BB23" s="74"/>
      <c r="BC23" s="74"/>
      <c r="BD23" s="75"/>
      <c r="BE23" s="61"/>
      <c r="BF23" s="62"/>
      <c r="BG23" s="74"/>
      <c r="BH23" s="74"/>
      <c r="BI23" s="74"/>
      <c r="BJ23" s="74"/>
      <c r="BK23" s="74"/>
      <c r="BL23" s="74"/>
      <c r="BM23" s="74"/>
      <c r="BN23" s="74"/>
      <c r="BO23" s="75"/>
      <c r="BP23" s="61"/>
      <c r="BQ23" s="62"/>
      <c r="BR23" s="74"/>
      <c r="BS23" s="74"/>
      <c r="BT23" s="74"/>
      <c r="BU23" s="74"/>
      <c r="BV23" s="74"/>
      <c r="BW23" s="74"/>
      <c r="BX23" s="74"/>
      <c r="BY23" s="74"/>
      <c r="BZ23" s="75"/>
      <c r="CA23" s="61"/>
      <c r="CB23" s="62"/>
      <c r="CC23" s="74"/>
      <c r="CD23" s="74"/>
      <c r="CE23" s="74"/>
      <c r="CF23" s="74"/>
      <c r="CG23" s="74"/>
      <c r="CH23" s="74"/>
      <c r="CI23" s="74"/>
      <c r="CJ23" s="74"/>
      <c r="CK23" s="75"/>
      <c r="CL23" s="63"/>
      <c r="CM23" s="52"/>
    </row>
    <row r="24" customFormat="false" ht="15" hidden="false" customHeight="true" outlineLevel="0" collapsed="false">
      <c r="A24" s="47"/>
      <c r="B24" s="53" t="s">
        <v>88</v>
      </c>
      <c r="C24" s="64" t="s">
        <v>109</v>
      </c>
      <c r="D24" s="66"/>
      <c r="E24" s="66" t="s">
        <v>86</v>
      </c>
      <c r="F24" s="56" t="s">
        <v>86</v>
      </c>
      <c r="G24" s="66" t="s">
        <v>108</v>
      </c>
      <c r="H24" s="66"/>
      <c r="I24" s="66" t="s">
        <v>83</v>
      </c>
      <c r="J24" s="66" t="s">
        <v>83</v>
      </c>
      <c r="K24" s="57" t="n">
        <f aca="false">SUM(N24:W24,Y24:AH24,AJ24:AS24,AU24:BD24,BF24:BO24,BQ24:BZ24,CB24:CK24)</f>
        <v>60</v>
      </c>
      <c r="L24" s="58" t="n">
        <f aca="false">SUM(X24,AI24,AT24,BE24,BP24,CA24,CL24)</f>
        <v>4</v>
      </c>
      <c r="M24" s="58"/>
      <c r="N24" s="74" t="n">
        <v>30</v>
      </c>
      <c r="O24" s="74"/>
      <c r="P24" s="74"/>
      <c r="Q24" s="74"/>
      <c r="R24" s="74" t="n">
        <v>30</v>
      </c>
      <c r="S24" s="74"/>
      <c r="T24" s="74"/>
      <c r="U24" s="74"/>
      <c r="V24" s="74"/>
      <c r="W24" s="75"/>
      <c r="X24" s="61" t="n">
        <v>4</v>
      </c>
      <c r="Y24" s="62"/>
      <c r="Z24" s="74"/>
      <c r="AA24" s="74"/>
      <c r="AB24" s="74"/>
      <c r="AC24" s="74"/>
      <c r="AD24" s="74"/>
      <c r="AE24" s="74"/>
      <c r="AF24" s="74"/>
      <c r="AG24" s="74"/>
      <c r="AH24" s="75"/>
      <c r="AI24" s="61"/>
      <c r="AJ24" s="62"/>
      <c r="AK24" s="74"/>
      <c r="AL24" s="74"/>
      <c r="AM24" s="74"/>
      <c r="AN24" s="74"/>
      <c r="AO24" s="74"/>
      <c r="AP24" s="74"/>
      <c r="AQ24" s="74"/>
      <c r="AR24" s="74"/>
      <c r="AS24" s="75"/>
      <c r="AT24" s="61"/>
      <c r="AU24" s="62"/>
      <c r="AV24" s="74"/>
      <c r="AW24" s="74"/>
      <c r="AX24" s="74"/>
      <c r="AY24" s="74"/>
      <c r="AZ24" s="74"/>
      <c r="BA24" s="74"/>
      <c r="BB24" s="74"/>
      <c r="BC24" s="74"/>
      <c r="BD24" s="75"/>
      <c r="BE24" s="61"/>
      <c r="BF24" s="62"/>
      <c r="BG24" s="74"/>
      <c r="BH24" s="74"/>
      <c r="BI24" s="74"/>
      <c r="BJ24" s="74"/>
      <c r="BK24" s="74"/>
      <c r="BL24" s="74"/>
      <c r="BM24" s="74"/>
      <c r="BN24" s="74"/>
      <c r="BO24" s="75"/>
      <c r="BP24" s="61"/>
      <c r="BQ24" s="62"/>
      <c r="BR24" s="74"/>
      <c r="BS24" s="74"/>
      <c r="BT24" s="74"/>
      <c r="BU24" s="74"/>
      <c r="BV24" s="74"/>
      <c r="BW24" s="74"/>
      <c r="BX24" s="74"/>
      <c r="BY24" s="74"/>
      <c r="BZ24" s="75"/>
      <c r="CA24" s="61"/>
      <c r="CB24" s="62"/>
      <c r="CC24" s="74"/>
      <c r="CD24" s="74"/>
      <c r="CE24" s="74"/>
      <c r="CF24" s="74"/>
      <c r="CG24" s="74"/>
      <c r="CH24" s="74"/>
      <c r="CI24" s="74"/>
      <c r="CJ24" s="74"/>
      <c r="CK24" s="75"/>
      <c r="CL24" s="63"/>
      <c r="CM24" s="52"/>
    </row>
    <row r="25" customFormat="false" ht="15" hidden="false" customHeight="true" outlineLevel="0" collapsed="false">
      <c r="A25" s="47"/>
      <c r="B25" s="53" t="s">
        <v>90</v>
      </c>
      <c r="C25" s="64" t="s">
        <v>110</v>
      </c>
      <c r="D25" s="66"/>
      <c r="E25" s="66" t="s">
        <v>86</v>
      </c>
      <c r="F25" s="56" t="s">
        <v>86</v>
      </c>
      <c r="G25" s="66" t="s">
        <v>108</v>
      </c>
      <c r="H25" s="66" t="s">
        <v>83</v>
      </c>
      <c r="I25" s="66"/>
      <c r="J25" s="66" t="s">
        <v>83</v>
      </c>
      <c r="K25" s="57" t="n">
        <f aca="false">SUM(N25:W25,Y25:AH25,AJ25:AS25,AU25:BD25,BF25:BO25,BQ25:BZ25,CB25:CK25)</f>
        <v>90</v>
      </c>
      <c r="L25" s="58" t="n">
        <f aca="false">SUM(X25,AI25,AT25,BE25,BP25,CA25,CL25)</f>
        <v>9</v>
      </c>
      <c r="M25" s="58"/>
      <c r="N25" s="62" t="n">
        <v>30</v>
      </c>
      <c r="O25" s="74"/>
      <c r="P25" s="74"/>
      <c r="Q25" s="74"/>
      <c r="R25" s="74" t="n">
        <v>30</v>
      </c>
      <c r="S25" s="74" t="n">
        <v>30</v>
      </c>
      <c r="T25" s="74"/>
      <c r="U25" s="74"/>
      <c r="V25" s="74"/>
      <c r="W25" s="75"/>
      <c r="X25" s="61" t="n">
        <v>9</v>
      </c>
      <c r="Y25" s="62"/>
      <c r="Z25" s="74"/>
      <c r="AA25" s="74"/>
      <c r="AB25" s="74"/>
      <c r="AC25" s="74"/>
      <c r="AD25" s="74"/>
      <c r="AE25" s="74"/>
      <c r="AF25" s="74"/>
      <c r="AG25" s="74"/>
      <c r="AH25" s="75"/>
      <c r="AI25" s="61"/>
      <c r="AJ25" s="62"/>
      <c r="AK25" s="74"/>
      <c r="AL25" s="74"/>
      <c r="AM25" s="74"/>
      <c r="AN25" s="74"/>
      <c r="AO25" s="74"/>
      <c r="AP25" s="74"/>
      <c r="AQ25" s="74"/>
      <c r="AR25" s="74"/>
      <c r="AS25" s="75"/>
      <c r="AT25" s="61"/>
      <c r="AU25" s="62"/>
      <c r="AV25" s="74"/>
      <c r="AW25" s="74"/>
      <c r="AX25" s="74"/>
      <c r="AY25" s="74"/>
      <c r="AZ25" s="74"/>
      <c r="BA25" s="74"/>
      <c r="BB25" s="74"/>
      <c r="BC25" s="74"/>
      <c r="BD25" s="75"/>
      <c r="BE25" s="61"/>
      <c r="BF25" s="62"/>
      <c r="BG25" s="74"/>
      <c r="BH25" s="74"/>
      <c r="BI25" s="74"/>
      <c r="BJ25" s="74"/>
      <c r="BK25" s="74"/>
      <c r="BL25" s="74"/>
      <c r="BM25" s="74"/>
      <c r="BN25" s="74"/>
      <c r="BO25" s="75"/>
      <c r="BP25" s="61"/>
      <c r="BQ25" s="62"/>
      <c r="BR25" s="74"/>
      <c r="BS25" s="74"/>
      <c r="BT25" s="74"/>
      <c r="BU25" s="74"/>
      <c r="BV25" s="74"/>
      <c r="BW25" s="74"/>
      <c r="BX25" s="74"/>
      <c r="BY25" s="74"/>
      <c r="BZ25" s="75"/>
      <c r="CA25" s="61"/>
      <c r="CB25" s="62"/>
      <c r="CC25" s="74"/>
      <c r="CD25" s="74"/>
      <c r="CE25" s="74"/>
      <c r="CF25" s="74"/>
      <c r="CG25" s="74"/>
      <c r="CH25" s="74"/>
      <c r="CI25" s="74"/>
      <c r="CJ25" s="74"/>
      <c r="CK25" s="75"/>
      <c r="CL25" s="63"/>
      <c r="CM25" s="52"/>
    </row>
    <row r="26" customFormat="false" ht="15" hidden="false" customHeight="true" outlineLevel="0" collapsed="false">
      <c r="A26" s="47"/>
      <c r="B26" s="53" t="s">
        <v>92</v>
      </c>
      <c r="C26" s="64" t="s">
        <v>111</v>
      </c>
      <c r="D26" s="66"/>
      <c r="E26" s="66" t="s">
        <v>86</v>
      </c>
      <c r="F26" s="56" t="s">
        <v>86</v>
      </c>
      <c r="G26" s="66" t="s">
        <v>108</v>
      </c>
      <c r="H26" s="66" t="s">
        <v>88</v>
      </c>
      <c r="I26" s="66"/>
      <c r="J26" s="66" t="s">
        <v>88</v>
      </c>
      <c r="K26" s="57" t="n">
        <f aca="false">SUM(N26:W26,Y26:AH26,AJ26:AS26,AU26:BD26,BF26:BO26,BQ26:BZ26,CB26:CK26)</f>
        <v>45</v>
      </c>
      <c r="L26" s="58" t="n">
        <f aca="false">SUM(X26,AI26,AT26,BE26,BP26,CA26,CL26)</f>
        <v>5</v>
      </c>
      <c r="M26" s="58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61"/>
      <c r="Y26" s="62" t="n">
        <v>15</v>
      </c>
      <c r="Z26" s="74"/>
      <c r="AA26" s="74"/>
      <c r="AB26" s="74"/>
      <c r="AC26" s="74"/>
      <c r="AD26" s="74" t="n">
        <v>30</v>
      </c>
      <c r="AE26" s="74"/>
      <c r="AF26" s="74"/>
      <c r="AG26" s="74"/>
      <c r="AH26" s="75"/>
      <c r="AI26" s="61" t="n">
        <v>5</v>
      </c>
      <c r="AJ26" s="62"/>
      <c r="AK26" s="74"/>
      <c r="AL26" s="74"/>
      <c r="AM26" s="74"/>
      <c r="AN26" s="74"/>
      <c r="AO26" s="74"/>
      <c r="AP26" s="74"/>
      <c r="AQ26" s="74"/>
      <c r="AR26" s="74"/>
      <c r="AS26" s="75"/>
      <c r="AT26" s="61"/>
      <c r="AU26" s="62"/>
      <c r="AV26" s="74"/>
      <c r="AW26" s="74"/>
      <c r="AX26" s="74"/>
      <c r="AY26" s="74"/>
      <c r="AZ26" s="74"/>
      <c r="BA26" s="74"/>
      <c r="BB26" s="74"/>
      <c r="BC26" s="74"/>
      <c r="BD26" s="75"/>
      <c r="BE26" s="61"/>
      <c r="BF26" s="62"/>
      <c r="BG26" s="74"/>
      <c r="BH26" s="74"/>
      <c r="BI26" s="74"/>
      <c r="BJ26" s="74"/>
      <c r="BK26" s="74"/>
      <c r="BL26" s="74"/>
      <c r="BM26" s="74"/>
      <c r="BN26" s="74"/>
      <c r="BO26" s="75"/>
      <c r="BP26" s="61"/>
      <c r="BQ26" s="62"/>
      <c r="BR26" s="74"/>
      <c r="BS26" s="74"/>
      <c r="BT26" s="74"/>
      <c r="BU26" s="74"/>
      <c r="BV26" s="74"/>
      <c r="BW26" s="74"/>
      <c r="BX26" s="74"/>
      <c r="BY26" s="74"/>
      <c r="BZ26" s="75"/>
      <c r="CA26" s="61"/>
      <c r="CB26" s="62"/>
      <c r="CC26" s="74"/>
      <c r="CD26" s="74"/>
      <c r="CE26" s="74"/>
      <c r="CF26" s="74"/>
      <c r="CG26" s="74"/>
      <c r="CH26" s="74"/>
      <c r="CI26" s="74"/>
      <c r="CJ26" s="74"/>
      <c r="CK26" s="75"/>
      <c r="CL26" s="63"/>
      <c r="CM26" s="52"/>
    </row>
    <row r="27" customFormat="false" ht="15" hidden="false" customHeight="true" outlineLevel="0" collapsed="false">
      <c r="A27" s="47"/>
      <c r="B27" s="53" t="s">
        <v>95</v>
      </c>
      <c r="C27" s="64" t="s">
        <v>112</v>
      </c>
      <c r="D27" s="76"/>
      <c r="E27" s="66" t="s">
        <v>86</v>
      </c>
      <c r="F27" s="56" t="s">
        <v>86</v>
      </c>
      <c r="G27" s="66" t="s">
        <v>108</v>
      </c>
      <c r="H27" s="66"/>
      <c r="I27" s="66"/>
      <c r="J27" s="66" t="s">
        <v>90</v>
      </c>
      <c r="K27" s="57" t="n">
        <f aca="false">SUM(N27:W27,Y27:AH27,AJ27:AS27,AU27:BD27,BF27:BO27,BQ27:BZ27,CB27:CK27)</f>
        <v>30</v>
      </c>
      <c r="L27" s="58" t="n">
        <f aca="false">SUM(X27,AI27,AT27,BE27,BP27,CA27,CL27)</f>
        <v>3</v>
      </c>
      <c r="M27" s="58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61"/>
      <c r="Y27" s="62"/>
      <c r="Z27" s="74"/>
      <c r="AA27" s="74"/>
      <c r="AB27" s="74"/>
      <c r="AC27" s="74"/>
      <c r="AD27" s="74"/>
      <c r="AE27" s="74"/>
      <c r="AF27" s="74"/>
      <c r="AG27" s="74"/>
      <c r="AH27" s="75"/>
      <c r="AI27" s="61"/>
      <c r="AJ27" s="62"/>
      <c r="AK27" s="74"/>
      <c r="AL27" s="74"/>
      <c r="AM27" s="74"/>
      <c r="AN27" s="74"/>
      <c r="AO27" s="74" t="n">
        <v>15</v>
      </c>
      <c r="AP27" s="74"/>
      <c r="AQ27" s="74"/>
      <c r="AR27" s="74" t="n">
        <v>15</v>
      </c>
      <c r="AS27" s="75"/>
      <c r="AT27" s="61" t="n">
        <v>3</v>
      </c>
      <c r="AU27" s="62"/>
      <c r="AV27" s="74"/>
      <c r="AW27" s="74"/>
      <c r="AX27" s="74"/>
      <c r="AY27" s="74"/>
      <c r="AZ27" s="74"/>
      <c r="BA27" s="74"/>
      <c r="BB27" s="74"/>
      <c r="BC27" s="74"/>
      <c r="BD27" s="75"/>
      <c r="BE27" s="61"/>
      <c r="BF27" s="62"/>
      <c r="BG27" s="74"/>
      <c r="BH27" s="74"/>
      <c r="BI27" s="74"/>
      <c r="BJ27" s="74"/>
      <c r="BK27" s="74"/>
      <c r="BL27" s="74"/>
      <c r="BM27" s="74"/>
      <c r="BN27" s="74"/>
      <c r="BO27" s="75"/>
      <c r="BP27" s="61"/>
      <c r="BQ27" s="62"/>
      <c r="BR27" s="74"/>
      <c r="BS27" s="74"/>
      <c r="BT27" s="74"/>
      <c r="BU27" s="74"/>
      <c r="BV27" s="74"/>
      <c r="BW27" s="74"/>
      <c r="BX27" s="74"/>
      <c r="BY27" s="74"/>
      <c r="BZ27" s="75"/>
      <c r="CA27" s="61"/>
      <c r="CB27" s="62"/>
      <c r="CC27" s="74"/>
      <c r="CD27" s="74"/>
      <c r="CE27" s="74"/>
      <c r="CF27" s="74"/>
      <c r="CG27" s="74"/>
      <c r="CH27" s="74"/>
      <c r="CI27" s="74"/>
      <c r="CJ27" s="74"/>
      <c r="CK27" s="75"/>
      <c r="CL27" s="63"/>
      <c r="CM27" s="52"/>
    </row>
    <row r="28" customFormat="false" ht="15" hidden="false" customHeight="true" outlineLevel="0" collapsed="false">
      <c r="A28" s="47"/>
      <c r="B28" s="53" t="s">
        <v>98</v>
      </c>
      <c r="C28" s="64" t="s">
        <v>113</v>
      </c>
      <c r="D28" s="66"/>
      <c r="E28" s="66" t="s">
        <v>86</v>
      </c>
      <c r="F28" s="56" t="s">
        <v>86</v>
      </c>
      <c r="G28" s="66" t="s">
        <v>108</v>
      </c>
      <c r="H28" s="56" t="s">
        <v>88</v>
      </c>
      <c r="I28" s="56"/>
      <c r="J28" s="56" t="s">
        <v>88</v>
      </c>
      <c r="K28" s="57" t="n">
        <f aca="false">SUM(N28:W28,Y28:AH28,AJ28:AS28,AU28:BD28,BF28:BO28,BQ28:BZ28,CB28:CK28)</f>
        <v>60</v>
      </c>
      <c r="L28" s="58" t="n">
        <f aca="false">SUM(X28,AI28,AT28,BE28,BP28,CA28,CL28)</f>
        <v>5</v>
      </c>
      <c r="M28" s="58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61"/>
      <c r="Y28" s="62" t="n">
        <v>30</v>
      </c>
      <c r="Z28" s="74"/>
      <c r="AA28" s="74"/>
      <c r="AB28" s="74"/>
      <c r="AC28" s="74"/>
      <c r="AD28" s="74" t="n">
        <v>30</v>
      </c>
      <c r="AE28" s="74"/>
      <c r="AF28" s="74"/>
      <c r="AG28" s="74"/>
      <c r="AH28" s="75"/>
      <c r="AI28" s="61" t="n">
        <v>5</v>
      </c>
      <c r="AJ28" s="62"/>
      <c r="AK28" s="74"/>
      <c r="AL28" s="74"/>
      <c r="AM28" s="74"/>
      <c r="AN28" s="74"/>
      <c r="AO28" s="74"/>
      <c r="AP28" s="74"/>
      <c r="AQ28" s="74"/>
      <c r="AR28" s="74"/>
      <c r="AS28" s="75"/>
      <c r="AT28" s="61"/>
      <c r="AU28" s="62"/>
      <c r="AV28" s="74"/>
      <c r="AW28" s="74"/>
      <c r="AX28" s="74"/>
      <c r="AY28" s="74"/>
      <c r="AZ28" s="74"/>
      <c r="BA28" s="74"/>
      <c r="BB28" s="74"/>
      <c r="BC28" s="74"/>
      <c r="BD28" s="75"/>
      <c r="BE28" s="61"/>
      <c r="BF28" s="62"/>
      <c r="BG28" s="74"/>
      <c r="BH28" s="74"/>
      <c r="BI28" s="74"/>
      <c r="BJ28" s="74"/>
      <c r="BK28" s="74"/>
      <c r="BL28" s="74"/>
      <c r="BM28" s="74"/>
      <c r="BN28" s="74"/>
      <c r="BO28" s="75"/>
      <c r="BP28" s="61"/>
      <c r="BQ28" s="62"/>
      <c r="BR28" s="74"/>
      <c r="BS28" s="74"/>
      <c r="BT28" s="74"/>
      <c r="BU28" s="74"/>
      <c r="BV28" s="74"/>
      <c r="BW28" s="74"/>
      <c r="BX28" s="74"/>
      <c r="BY28" s="74"/>
      <c r="BZ28" s="75"/>
      <c r="CA28" s="61"/>
      <c r="CB28" s="62"/>
      <c r="CC28" s="74"/>
      <c r="CD28" s="74"/>
      <c r="CE28" s="74"/>
      <c r="CF28" s="74"/>
      <c r="CG28" s="74"/>
      <c r="CH28" s="74"/>
      <c r="CI28" s="74"/>
      <c r="CJ28" s="74"/>
      <c r="CK28" s="75"/>
      <c r="CL28" s="63"/>
      <c r="CM28" s="52"/>
    </row>
    <row r="29" customFormat="false" ht="15" hidden="false" customHeight="true" outlineLevel="0" collapsed="false">
      <c r="A29" s="47"/>
      <c r="B29" s="53" t="s">
        <v>101</v>
      </c>
      <c r="C29" s="64" t="s">
        <v>114</v>
      </c>
      <c r="D29" s="76"/>
      <c r="E29" s="66" t="s">
        <v>86</v>
      </c>
      <c r="F29" s="56" t="s">
        <v>86</v>
      </c>
      <c r="G29" s="66" t="s">
        <v>108</v>
      </c>
      <c r="H29" s="66"/>
      <c r="I29" s="66" t="s">
        <v>90</v>
      </c>
      <c r="J29" s="66" t="s">
        <v>90</v>
      </c>
      <c r="K29" s="57" t="n">
        <f aca="false">SUM(N29:W29,Y29:AH29,AJ29:AS29,AU29:BD29,BF29:BO29,BQ29:BZ29,CB29:CK29)</f>
        <v>45</v>
      </c>
      <c r="L29" s="58" t="n">
        <f aca="false">SUM(X29,AI29,AT29,BE29,BP29,CA29,CL29)</f>
        <v>3</v>
      </c>
      <c r="M29" s="58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61"/>
      <c r="Y29" s="62"/>
      <c r="Z29" s="74"/>
      <c r="AA29" s="74"/>
      <c r="AB29" s="74"/>
      <c r="AC29" s="74"/>
      <c r="AD29" s="74"/>
      <c r="AE29" s="74"/>
      <c r="AF29" s="74"/>
      <c r="AG29" s="74"/>
      <c r="AH29" s="75"/>
      <c r="AI29" s="61"/>
      <c r="AJ29" s="62" t="n">
        <v>15</v>
      </c>
      <c r="AK29" s="74"/>
      <c r="AL29" s="74"/>
      <c r="AM29" s="74"/>
      <c r="AN29" s="74"/>
      <c r="AO29" s="74" t="n">
        <v>30</v>
      </c>
      <c r="AP29" s="74"/>
      <c r="AQ29" s="74"/>
      <c r="AR29" s="74"/>
      <c r="AS29" s="75"/>
      <c r="AT29" s="61" t="n">
        <v>3</v>
      </c>
      <c r="AU29" s="62"/>
      <c r="AV29" s="74"/>
      <c r="AW29" s="74"/>
      <c r="AX29" s="74"/>
      <c r="AY29" s="74"/>
      <c r="AZ29" s="74"/>
      <c r="BA29" s="74"/>
      <c r="BB29" s="74"/>
      <c r="BC29" s="1"/>
      <c r="BD29" s="75"/>
      <c r="BE29" s="61"/>
      <c r="BF29" s="62"/>
      <c r="BG29" s="74"/>
      <c r="BH29" s="74"/>
      <c r="BI29" s="74"/>
      <c r="BJ29" s="74"/>
      <c r="BK29" s="74"/>
      <c r="BL29" s="74"/>
      <c r="BM29" s="74"/>
      <c r="BN29" s="74"/>
      <c r="BO29" s="75"/>
      <c r="BP29" s="61"/>
      <c r="BQ29" s="62"/>
      <c r="BR29" s="74"/>
      <c r="BS29" s="74"/>
      <c r="BT29" s="74"/>
      <c r="BU29" s="74"/>
      <c r="BV29" s="74"/>
      <c r="BW29" s="74"/>
      <c r="BX29" s="74"/>
      <c r="BY29" s="74"/>
      <c r="BZ29" s="75"/>
      <c r="CA29" s="61"/>
      <c r="CB29" s="62"/>
      <c r="CC29" s="74"/>
      <c r="CD29" s="74"/>
      <c r="CE29" s="74"/>
      <c r="CF29" s="74"/>
      <c r="CG29" s="74"/>
      <c r="CH29" s="74"/>
      <c r="CI29" s="74"/>
      <c r="CJ29" s="74"/>
      <c r="CK29" s="75"/>
      <c r="CL29" s="63"/>
      <c r="CM29" s="52"/>
    </row>
    <row r="30" customFormat="false" ht="15" hidden="false" customHeight="true" outlineLevel="0" collapsed="false">
      <c r="A30" s="47"/>
      <c r="B30" s="53" t="s">
        <v>104</v>
      </c>
      <c r="C30" s="64" t="s">
        <v>115</v>
      </c>
      <c r="D30" s="76"/>
      <c r="E30" s="66" t="s">
        <v>86</v>
      </c>
      <c r="F30" s="56" t="s">
        <v>86</v>
      </c>
      <c r="G30" s="66" t="s">
        <v>108</v>
      </c>
      <c r="H30" s="66"/>
      <c r="I30" s="66"/>
      <c r="J30" s="66" t="s">
        <v>92</v>
      </c>
      <c r="K30" s="57" t="n">
        <f aca="false">SUM(N30:W30,Y30:AH30,AJ30:AS30,AU30:BD30,BF30:BO30,BQ30:BZ30,CB30:CK30)</f>
        <v>15</v>
      </c>
      <c r="L30" s="58" t="n">
        <f aca="false">SUM(X30,AI30,AT30,BE30,BP30,CA30,CL30)</f>
        <v>2</v>
      </c>
      <c r="M30" s="58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61"/>
      <c r="Y30" s="62"/>
      <c r="Z30" s="74"/>
      <c r="AA30" s="74"/>
      <c r="AB30" s="74"/>
      <c r="AC30" s="74"/>
      <c r="AD30" s="74"/>
      <c r="AE30" s="74"/>
      <c r="AF30" s="74"/>
      <c r="AG30" s="74"/>
      <c r="AH30" s="75"/>
      <c r="AI30" s="61"/>
      <c r="AJ30" s="62"/>
      <c r="AK30" s="74"/>
      <c r="AL30" s="74"/>
      <c r="AM30" s="74"/>
      <c r="AN30" s="74"/>
      <c r="AO30" s="74"/>
      <c r="AP30" s="74"/>
      <c r="AQ30" s="74"/>
      <c r="AR30" s="74"/>
      <c r="AS30" s="75"/>
      <c r="AT30" s="61"/>
      <c r="AU30" s="62"/>
      <c r="AV30" s="74"/>
      <c r="AW30" s="74"/>
      <c r="AX30" s="74"/>
      <c r="AY30" s="74"/>
      <c r="AZ30" s="74"/>
      <c r="BA30" s="74"/>
      <c r="BB30" s="74"/>
      <c r="BC30" s="74" t="n">
        <v>15</v>
      </c>
      <c r="BD30" s="75"/>
      <c r="BE30" s="61" t="n">
        <v>2</v>
      </c>
      <c r="BF30" s="62"/>
      <c r="BG30" s="74"/>
      <c r="BH30" s="74"/>
      <c r="BI30" s="74"/>
      <c r="BJ30" s="74"/>
      <c r="BK30" s="74"/>
      <c r="BL30" s="74"/>
      <c r="BM30" s="74"/>
      <c r="BN30" s="74"/>
      <c r="BO30" s="75"/>
      <c r="BP30" s="61"/>
      <c r="BQ30" s="62"/>
      <c r="BR30" s="74"/>
      <c r="BS30" s="74"/>
      <c r="BT30" s="74"/>
      <c r="BU30" s="74"/>
      <c r="BV30" s="74"/>
      <c r="BW30" s="74"/>
      <c r="BX30" s="74"/>
      <c r="BY30" s="74"/>
      <c r="BZ30" s="75"/>
      <c r="CA30" s="61"/>
      <c r="CB30" s="62"/>
      <c r="CC30" s="74"/>
      <c r="CD30" s="74"/>
      <c r="CE30" s="74"/>
      <c r="CF30" s="74"/>
      <c r="CG30" s="74"/>
      <c r="CH30" s="74"/>
      <c r="CI30" s="74"/>
      <c r="CJ30" s="74"/>
      <c r="CK30" s="75"/>
      <c r="CL30" s="63"/>
      <c r="CM30" s="52"/>
    </row>
    <row r="31" customFormat="false" ht="15" hidden="false" customHeight="false" outlineLevel="0" collapsed="false">
      <c r="A31" s="47"/>
      <c r="B31" s="53" t="s">
        <v>116</v>
      </c>
      <c r="C31" s="72" t="s">
        <v>117</v>
      </c>
      <c r="D31" s="73"/>
      <c r="E31" s="66" t="s">
        <v>86</v>
      </c>
      <c r="F31" s="56" t="s">
        <v>86</v>
      </c>
      <c r="G31" s="66" t="s">
        <v>108</v>
      </c>
      <c r="H31" s="66"/>
      <c r="I31" s="66" t="s">
        <v>90</v>
      </c>
      <c r="J31" s="66" t="s">
        <v>90</v>
      </c>
      <c r="K31" s="57" t="n">
        <f aca="false">SUM(N31:W31,Y31:AH31,AJ31:AS31,AU31:BD31,BF31:BO31,BQ31:BZ31,CB31:CK31)</f>
        <v>45</v>
      </c>
      <c r="L31" s="58" t="n">
        <f aca="false">SUM(X31,AI31,AT31,BE31,BP31,CA31,CL31)</f>
        <v>3</v>
      </c>
      <c r="M31" s="58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61"/>
      <c r="Y31" s="62"/>
      <c r="Z31" s="74"/>
      <c r="AA31" s="74"/>
      <c r="AB31" s="74"/>
      <c r="AC31" s="74"/>
      <c r="AD31" s="74"/>
      <c r="AE31" s="74"/>
      <c r="AF31" s="74"/>
      <c r="AG31" s="74"/>
      <c r="AH31" s="75"/>
      <c r="AI31" s="61"/>
      <c r="AJ31" s="62" t="n">
        <v>30</v>
      </c>
      <c r="AK31" s="74"/>
      <c r="AL31" s="74"/>
      <c r="AM31" s="74"/>
      <c r="AN31" s="74"/>
      <c r="AO31" s="74"/>
      <c r="AP31" s="74"/>
      <c r="AQ31" s="74"/>
      <c r="AR31" s="74" t="n">
        <v>15</v>
      </c>
      <c r="AS31" s="75"/>
      <c r="AT31" s="61" t="n">
        <v>3</v>
      </c>
      <c r="AU31" s="62"/>
      <c r="AV31" s="74"/>
      <c r="AW31" s="74"/>
      <c r="AX31" s="74"/>
      <c r="AY31" s="74"/>
      <c r="AZ31" s="62"/>
      <c r="BA31" s="74"/>
      <c r="BB31" s="74"/>
      <c r="BC31" s="74"/>
      <c r="BD31" s="75"/>
      <c r="BE31" s="61"/>
      <c r="BF31" s="62"/>
      <c r="BG31" s="74"/>
      <c r="BH31" s="74"/>
      <c r="BI31" s="74"/>
      <c r="BJ31" s="74"/>
      <c r="BK31" s="74"/>
      <c r="BL31" s="74"/>
      <c r="BM31" s="74"/>
      <c r="BN31" s="74"/>
      <c r="BO31" s="75"/>
      <c r="BP31" s="61"/>
      <c r="BQ31" s="62"/>
      <c r="BR31" s="74"/>
      <c r="BS31" s="74"/>
      <c r="BT31" s="74"/>
      <c r="BU31" s="74"/>
      <c r="BV31" s="74"/>
      <c r="BW31" s="74"/>
      <c r="BX31" s="74"/>
      <c r="BY31" s="74"/>
      <c r="BZ31" s="75"/>
      <c r="CA31" s="61"/>
      <c r="CB31" s="62"/>
      <c r="CC31" s="74"/>
      <c r="CD31" s="74"/>
      <c r="CE31" s="74"/>
      <c r="CF31" s="74"/>
      <c r="CG31" s="74"/>
      <c r="CH31" s="74"/>
      <c r="CI31" s="74"/>
      <c r="CJ31" s="74"/>
      <c r="CK31" s="75"/>
      <c r="CL31" s="63"/>
      <c r="CM31" s="52"/>
    </row>
    <row r="32" customFormat="false" ht="15" hidden="false" customHeight="true" outlineLevel="0" collapsed="false">
      <c r="A32" s="47"/>
      <c r="B32" s="53" t="s">
        <v>118</v>
      </c>
      <c r="C32" s="64" t="s">
        <v>119</v>
      </c>
      <c r="D32" s="66"/>
      <c r="E32" s="66" t="s">
        <v>86</v>
      </c>
      <c r="F32" s="56" t="s">
        <v>86</v>
      </c>
      <c r="G32" s="66" t="s">
        <v>108</v>
      </c>
      <c r="H32" s="66" t="s">
        <v>90</v>
      </c>
      <c r="I32" s="66"/>
      <c r="J32" s="66" t="s">
        <v>90</v>
      </c>
      <c r="K32" s="57" t="n">
        <f aca="false">SUM(N32:W32,Y32:AH32,AJ32:AS32,AU32:BD32,BF32:BO32,BQ32:BZ32,CB32:CK32)</f>
        <v>45</v>
      </c>
      <c r="L32" s="58" t="n">
        <f aca="false">SUM(X32,AI32,AT32,BE32,BP32,CA32,CL32)</f>
        <v>4</v>
      </c>
      <c r="M32" s="58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61"/>
      <c r="Y32" s="62"/>
      <c r="Z32" s="74"/>
      <c r="AA32" s="74"/>
      <c r="AB32" s="74"/>
      <c r="AC32" s="74"/>
      <c r="AD32" s="74"/>
      <c r="AE32" s="74"/>
      <c r="AF32" s="77"/>
      <c r="AG32" s="77"/>
      <c r="AH32" s="77"/>
      <c r="AI32" s="61"/>
      <c r="AJ32" s="78" t="n">
        <v>15</v>
      </c>
      <c r="AK32" s="77"/>
      <c r="AL32" s="77"/>
      <c r="AM32" s="77"/>
      <c r="AN32" s="77"/>
      <c r="AO32" s="77" t="n">
        <v>30</v>
      </c>
      <c r="AP32" s="77"/>
      <c r="AQ32" s="77"/>
      <c r="AR32" s="77"/>
      <c r="AS32" s="77"/>
      <c r="AT32" s="61" t="n">
        <v>4</v>
      </c>
      <c r="AU32" s="78"/>
      <c r="AV32" s="77"/>
      <c r="AW32" s="77"/>
      <c r="AX32" s="77"/>
      <c r="AY32" s="77"/>
      <c r="AZ32" s="77"/>
      <c r="BA32" s="77"/>
      <c r="BB32" s="77"/>
      <c r="BC32" s="77"/>
      <c r="BD32" s="77"/>
      <c r="BE32" s="61"/>
      <c r="BF32" s="78"/>
      <c r="BG32" s="77"/>
      <c r="BH32" s="77"/>
      <c r="BI32" s="74"/>
      <c r="BJ32" s="74"/>
      <c r="BK32" s="74"/>
      <c r="BL32" s="74"/>
      <c r="BM32" s="74"/>
      <c r="BN32" s="74"/>
      <c r="BO32" s="75"/>
      <c r="BP32" s="61"/>
      <c r="BQ32" s="62"/>
      <c r="BR32" s="74"/>
      <c r="BS32" s="74"/>
      <c r="BT32" s="74"/>
      <c r="BU32" s="74"/>
      <c r="BV32" s="74"/>
      <c r="BW32" s="74"/>
      <c r="BX32" s="74"/>
      <c r="BY32" s="74"/>
      <c r="BZ32" s="75"/>
      <c r="CA32" s="61"/>
      <c r="CB32" s="62"/>
      <c r="CC32" s="74"/>
      <c r="CD32" s="74"/>
      <c r="CE32" s="74"/>
      <c r="CF32" s="74"/>
      <c r="CG32" s="74"/>
      <c r="CH32" s="74"/>
      <c r="CI32" s="74"/>
      <c r="CJ32" s="74"/>
      <c r="CK32" s="75"/>
      <c r="CL32" s="63"/>
      <c r="CM32" s="52"/>
    </row>
    <row r="33" customFormat="false" ht="15" hidden="false" customHeight="true" outlineLevel="0" collapsed="false">
      <c r="A33" s="47"/>
      <c r="B33" s="53" t="s">
        <v>120</v>
      </c>
      <c r="C33" s="64" t="s">
        <v>121</v>
      </c>
      <c r="D33" s="66"/>
      <c r="E33" s="66" t="s">
        <v>86</v>
      </c>
      <c r="F33" s="56" t="s">
        <v>86</v>
      </c>
      <c r="G33" s="66" t="s">
        <v>108</v>
      </c>
      <c r="H33" s="66" t="s">
        <v>90</v>
      </c>
      <c r="I33" s="66"/>
      <c r="J33" s="66" t="s">
        <v>90</v>
      </c>
      <c r="K33" s="57" t="n">
        <f aca="false">SUM(N33:W33,Y33:AH33,AJ33:AS33,AU33:BD33,BF33:BO33,BQ33:BZ33,CB33:CK33)</f>
        <v>45</v>
      </c>
      <c r="L33" s="58" t="n">
        <f aca="false">SUM(X33,AI33,AT33,BE33,BP33,CA33,CL33)</f>
        <v>5</v>
      </c>
      <c r="M33" s="58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61"/>
      <c r="Y33" s="62"/>
      <c r="Z33" s="74"/>
      <c r="AA33" s="74"/>
      <c r="AB33" s="74"/>
      <c r="AC33" s="74"/>
      <c r="AD33" s="74"/>
      <c r="AE33" s="74"/>
      <c r="AF33" s="77"/>
      <c r="AG33" s="77"/>
      <c r="AH33" s="77"/>
      <c r="AI33" s="61"/>
      <c r="AJ33" s="78" t="n">
        <v>15</v>
      </c>
      <c r="AK33" s="77"/>
      <c r="AL33" s="77"/>
      <c r="AM33" s="77"/>
      <c r="AN33" s="77"/>
      <c r="AO33" s="77" t="n">
        <v>15</v>
      </c>
      <c r="AP33" s="77"/>
      <c r="AQ33" s="77"/>
      <c r="AR33" s="77" t="n">
        <v>15</v>
      </c>
      <c r="AS33" s="77"/>
      <c r="AT33" s="61" t="n">
        <v>5</v>
      </c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61"/>
      <c r="BF33" s="78"/>
      <c r="BG33" s="77"/>
      <c r="BH33" s="77"/>
      <c r="BI33" s="74"/>
      <c r="BJ33" s="74"/>
      <c r="BK33" s="74"/>
      <c r="BL33" s="74"/>
      <c r="BM33" s="74"/>
      <c r="BN33" s="74"/>
      <c r="BO33" s="75"/>
      <c r="BP33" s="61"/>
      <c r="BQ33" s="62"/>
      <c r="BR33" s="74"/>
      <c r="BS33" s="74"/>
      <c r="BT33" s="74"/>
      <c r="BU33" s="74"/>
      <c r="BV33" s="74"/>
      <c r="BW33" s="74"/>
      <c r="BX33" s="74"/>
      <c r="BY33" s="74"/>
      <c r="BZ33" s="75"/>
      <c r="CA33" s="61"/>
      <c r="CB33" s="62"/>
      <c r="CC33" s="74"/>
      <c r="CD33" s="74"/>
      <c r="CE33" s="74"/>
      <c r="CF33" s="74"/>
      <c r="CG33" s="74"/>
      <c r="CH33" s="74"/>
      <c r="CI33" s="74"/>
      <c r="CJ33" s="74"/>
      <c r="CK33" s="75"/>
      <c r="CL33" s="63"/>
      <c r="CM33" s="52"/>
    </row>
    <row r="34" customFormat="false" ht="15" hidden="false" customHeight="true" outlineLevel="0" collapsed="false">
      <c r="A34" s="47"/>
      <c r="B34" s="53" t="s">
        <v>122</v>
      </c>
      <c r="C34" s="64" t="s">
        <v>123</v>
      </c>
      <c r="D34" s="76"/>
      <c r="E34" s="66" t="s">
        <v>86</v>
      </c>
      <c r="F34" s="56" t="s">
        <v>86</v>
      </c>
      <c r="G34" s="66" t="s">
        <v>108</v>
      </c>
      <c r="H34" s="56"/>
      <c r="I34" s="56" t="s">
        <v>90</v>
      </c>
      <c r="J34" s="56" t="s">
        <v>90</v>
      </c>
      <c r="K34" s="57" t="n">
        <f aca="false">SUM(N34:W34,Y34:AH34,AJ34:AS34,AU34:BD34,BF34:BO34,BQ34:BZ34,CB34:CK34)</f>
        <v>45</v>
      </c>
      <c r="L34" s="58" t="n">
        <f aca="false">SUM(X34,AI34,AT34,BE34,BP34,CA34,CL34)</f>
        <v>3</v>
      </c>
      <c r="M34" s="58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61"/>
      <c r="Y34" s="62"/>
      <c r="Z34" s="74"/>
      <c r="AA34" s="74"/>
      <c r="AB34" s="74"/>
      <c r="AC34" s="74"/>
      <c r="AD34" s="74"/>
      <c r="AE34" s="74"/>
      <c r="AF34" s="74"/>
      <c r="AG34" s="74"/>
      <c r="AH34" s="75"/>
      <c r="AI34" s="61"/>
      <c r="AJ34" s="78" t="n">
        <v>30</v>
      </c>
      <c r="AK34" s="79"/>
      <c r="AL34" s="77"/>
      <c r="AM34" s="77"/>
      <c r="AN34" s="74" t="n">
        <v>15</v>
      </c>
      <c r="AO34" s="74"/>
      <c r="AP34" s="74"/>
      <c r="AQ34" s="74"/>
      <c r="AR34" s="74"/>
      <c r="AS34" s="75"/>
      <c r="AT34" s="61" t="n">
        <v>3</v>
      </c>
      <c r="AU34" s="62"/>
      <c r="AV34" s="74"/>
      <c r="AW34" s="74"/>
      <c r="AX34" s="74"/>
      <c r="AY34" s="74"/>
      <c r="AZ34" s="1"/>
      <c r="BA34" s="74"/>
      <c r="BB34" s="74"/>
      <c r="BC34" s="74"/>
      <c r="BD34" s="75"/>
      <c r="BE34" s="61"/>
      <c r="BF34" s="62"/>
      <c r="BG34" s="74"/>
      <c r="BH34" s="74"/>
      <c r="BI34" s="74"/>
      <c r="BJ34" s="74"/>
      <c r="BK34" s="74"/>
      <c r="BL34" s="74"/>
      <c r="BM34" s="74"/>
      <c r="BN34" s="74"/>
      <c r="BO34" s="75"/>
      <c r="BP34" s="61"/>
      <c r="BQ34" s="62"/>
      <c r="BR34" s="74"/>
      <c r="BS34" s="74"/>
      <c r="BT34" s="74"/>
      <c r="BU34" s="74"/>
      <c r="BV34" s="74"/>
      <c r="BW34" s="74"/>
      <c r="BX34" s="74"/>
      <c r="BY34" s="74"/>
      <c r="BZ34" s="75"/>
      <c r="CA34" s="61"/>
      <c r="CB34" s="62"/>
      <c r="CC34" s="74"/>
      <c r="CD34" s="74"/>
      <c r="CE34" s="74"/>
      <c r="CF34" s="74"/>
      <c r="CG34" s="74"/>
      <c r="CH34" s="74"/>
      <c r="CI34" s="74"/>
      <c r="CJ34" s="74"/>
      <c r="CK34" s="75"/>
      <c r="CL34" s="63"/>
      <c r="CM34" s="52"/>
    </row>
    <row r="35" customFormat="false" ht="15" hidden="false" customHeight="true" outlineLevel="0" collapsed="false">
      <c r="A35" s="47"/>
      <c r="B35" s="53" t="s">
        <v>124</v>
      </c>
      <c r="C35" s="64" t="s">
        <v>125</v>
      </c>
      <c r="D35" s="76"/>
      <c r="E35" s="66" t="s">
        <v>86</v>
      </c>
      <c r="F35" s="56" t="s">
        <v>86</v>
      </c>
      <c r="G35" s="66" t="s">
        <v>108</v>
      </c>
      <c r="H35" s="56"/>
      <c r="I35" s="56"/>
      <c r="J35" s="56" t="s">
        <v>92</v>
      </c>
      <c r="K35" s="57" t="n">
        <f aca="false">SUM(N35:W35,Y35:AH35,AJ35:AS35,AU35:BD35,BF35:BO35,BQ35:BZ35,CB35:CK35)</f>
        <v>30</v>
      </c>
      <c r="L35" s="58" t="n">
        <f aca="false">SUM(X35,AI35,AT35,BE35,BP35,CA35,CL35)</f>
        <v>2</v>
      </c>
      <c r="M35" s="58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61"/>
      <c r="Y35" s="62"/>
      <c r="Z35" s="74"/>
      <c r="AA35" s="74"/>
      <c r="AB35" s="74"/>
      <c r="AC35" s="74"/>
      <c r="AD35" s="74"/>
      <c r="AE35" s="74"/>
      <c r="AF35" s="74"/>
      <c r="AG35" s="74"/>
      <c r="AH35" s="75"/>
      <c r="AI35" s="61"/>
      <c r="AJ35" s="78"/>
      <c r="AK35" s="79"/>
      <c r="AL35" s="77"/>
      <c r="AM35" s="77"/>
      <c r="AN35" s="74"/>
      <c r="AO35" s="74"/>
      <c r="AP35" s="74"/>
      <c r="AQ35" s="74"/>
      <c r="AR35" s="74"/>
      <c r="AS35" s="75"/>
      <c r="AT35" s="61"/>
      <c r="AU35" s="62"/>
      <c r="AV35" s="74"/>
      <c r="AW35" s="74"/>
      <c r="AX35" s="74"/>
      <c r="AY35" s="74"/>
      <c r="AZ35" s="74" t="n">
        <v>30</v>
      </c>
      <c r="BA35" s="74"/>
      <c r="BB35" s="74"/>
      <c r="BC35" s="74"/>
      <c r="BD35" s="75"/>
      <c r="BE35" s="61" t="n">
        <v>2</v>
      </c>
      <c r="BF35" s="62"/>
      <c r="BG35" s="74"/>
      <c r="BH35" s="74"/>
      <c r="BI35" s="74"/>
      <c r="BJ35" s="74"/>
      <c r="BK35" s="74"/>
      <c r="BL35" s="74"/>
      <c r="BM35" s="74"/>
      <c r="BN35" s="74"/>
      <c r="BO35" s="75"/>
      <c r="BP35" s="61"/>
      <c r="BQ35" s="62"/>
      <c r="BR35" s="74"/>
      <c r="BS35" s="74"/>
      <c r="BT35" s="74"/>
      <c r="BU35" s="74"/>
      <c r="BV35" s="74"/>
      <c r="BW35" s="74"/>
      <c r="BX35" s="74"/>
      <c r="BY35" s="74"/>
      <c r="BZ35" s="75"/>
      <c r="CA35" s="61"/>
      <c r="CB35" s="62"/>
      <c r="CC35" s="74"/>
      <c r="CD35" s="74"/>
      <c r="CE35" s="74"/>
      <c r="CF35" s="74"/>
      <c r="CG35" s="74"/>
      <c r="CH35" s="74"/>
      <c r="CI35" s="74"/>
      <c r="CJ35" s="74"/>
      <c r="CK35" s="75"/>
      <c r="CL35" s="63"/>
      <c r="CM35" s="52"/>
    </row>
    <row r="36" customFormat="false" ht="15" hidden="false" customHeight="true" outlineLevel="0" collapsed="false">
      <c r="A36" s="47"/>
      <c r="B36" s="53" t="s">
        <v>126</v>
      </c>
      <c r="C36" s="64" t="s">
        <v>127</v>
      </c>
      <c r="D36" s="66"/>
      <c r="E36" s="66" t="s">
        <v>86</v>
      </c>
      <c r="F36" s="56" t="s">
        <v>86</v>
      </c>
      <c r="G36" s="66" t="s">
        <v>108</v>
      </c>
      <c r="H36" s="66" t="s">
        <v>92</v>
      </c>
      <c r="I36" s="66"/>
      <c r="J36" s="66" t="s">
        <v>92</v>
      </c>
      <c r="K36" s="57" t="n">
        <f aca="false">SUM(N36:W36,Y36:AH36,AJ36:AS36,AU36:BD36,BF36:BO36,BQ36:BZ36,CB36:CK36)</f>
        <v>60</v>
      </c>
      <c r="L36" s="58" t="n">
        <f aca="false">SUM(X36,AI36,AT36,BE36,BP36,CA36,CL36)</f>
        <v>5</v>
      </c>
      <c r="M36" s="58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61"/>
      <c r="Y36" s="62"/>
      <c r="Z36" s="74"/>
      <c r="AA36" s="74"/>
      <c r="AB36" s="74"/>
      <c r="AC36" s="74"/>
      <c r="AD36" s="74"/>
      <c r="AE36" s="74"/>
      <c r="AF36" s="74"/>
      <c r="AG36" s="74"/>
      <c r="AH36" s="75"/>
      <c r="AI36" s="61"/>
      <c r="AJ36" s="77"/>
      <c r="AK36" s="77"/>
      <c r="AL36" s="77"/>
      <c r="AM36" s="77"/>
      <c r="AN36" s="74"/>
      <c r="AO36" s="74"/>
      <c r="AP36" s="74"/>
      <c r="AQ36" s="74"/>
      <c r="AR36" s="74"/>
      <c r="AS36" s="75"/>
      <c r="AT36" s="61"/>
      <c r="AU36" s="74" t="n">
        <v>30</v>
      </c>
      <c r="AV36" s="74"/>
      <c r="AW36" s="74"/>
      <c r="AX36" s="74"/>
      <c r="AY36" s="74"/>
      <c r="AZ36" s="74" t="n">
        <v>30</v>
      </c>
      <c r="BA36" s="74"/>
      <c r="BB36" s="74"/>
      <c r="BC36" s="74"/>
      <c r="BD36" s="75"/>
      <c r="BE36" s="61" t="n">
        <v>5</v>
      </c>
      <c r="BF36" s="62"/>
      <c r="BG36" s="74"/>
      <c r="BH36" s="74"/>
      <c r="BI36" s="74"/>
      <c r="BJ36" s="74"/>
      <c r="BK36" s="74"/>
      <c r="BL36" s="74"/>
      <c r="BM36" s="74"/>
      <c r="BN36" s="74"/>
      <c r="BO36" s="75"/>
      <c r="BP36" s="61"/>
      <c r="BQ36" s="78"/>
      <c r="BR36" s="77"/>
      <c r="BS36" s="77"/>
      <c r="BT36" s="77"/>
      <c r="BU36" s="77"/>
      <c r="BV36" s="77"/>
      <c r="BW36" s="77"/>
      <c r="BX36" s="77"/>
      <c r="BY36" s="77"/>
      <c r="BZ36" s="75"/>
      <c r="CA36" s="61"/>
      <c r="CB36" s="62"/>
      <c r="CC36" s="74"/>
      <c r="CD36" s="74"/>
      <c r="CE36" s="74"/>
      <c r="CF36" s="74"/>
      <c r="CG36" s="74"/>
      <c r="CH36" s="74"/>
      <c r="CI36" s="74"/>
      <c r="CJ36" s="74"/>
      <c r="CK36" s="75"/>
      <c r="CL36" s="63"/>
      <c r="CM36" s="52"/>
    </row>
    <row r="37" customFormat="false" ht="15" hidden="false" customHeight="true" outlineLevel="0" collapsed="false">
      <c r="A37" s="47"/>
      <c r="B37" s="53" t="s">
        <v>128</v>
      </c>
      <c r="C37" s="64" t="s">
        <v>129</v>
      </c>
      <c r="D37" s="76"/>
      <c r="E37" s="66" t="s">
        <v>86</v>
      </c>
      <c r="F37" s="56" t="s">
        <v>86</v>
      </c>
      <c r="G37" s="66" t="s">
        <v>108</v>
      </c>
      <c r="H37" s="66"/>
      <c r="I37" s="66" t="s">
        <v>92</v>
      </c>
      <c r="J37" s="66" t="s">
        <v>92</v>
      </c>
      <c r="K37" s="57" t="n">
        <f aca="false">SUM(N37:W37,Y37:AH37,AJ37:AS37,AU37:BD37,BF37:BO37,BQ37:BZ37,CB37:CK37)</f>
        <v>60</v>
      </c>
      <c r="L37" s="58" t="n">
        <f aca="false">SUM(X37,AI37,AT37,BE37,BP37,CA37,CL37)</f>
        <v>4</v>
      </c>
      <c r="M37" s="58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61"/>
      <c r="Y37" s="62"/>
      <c r="Z37" s="74"/>
      <c r="AA37" s="74"/>
      <c r="AB37" s="74"/>
      <c r="AC37" s="74"/>
      <c r="AD37" s="74"/>
      <c r="AE37" s="74"/>
      <c r="AF37" s="74"/>
      <c r="AG37" s="74"/>
      <c r="AH37" s="75"/>
      <c r="AI37" s="61"/>
      <c r="AJ37" s="78"/>
      <c r="AK37" s="77"/>
      <c r="AL37" s="77"/>
      <c r="AM37" s="77"/>
      <c r="AN37" s="74"/>
      <c r="AO37" s="74"/>
      <c r="AP37" s="74"/>
      <c r="AQ37" s="74"/>
      <c r="AR37" s="74"/>
      <c r="AS37" s="75"/>
      <c r="AT37" s="61"/>
      <c r="AU37" s="62" t="n">
        <v>30</v>
      </c>
      <c r="AV37" s="74"/>
      <c r="AW37" s="74"/>
      <c r="AX37" s="74"/>
      <c r="AY37" s="74"/>
      <c r="AZ37" s="74" t="n">
        <v>30</v>
      </c>
      <c r="BA37" s="74"/>
      <c r="BB37" s="74"/>
      <c r="BC37" s="74"/>
      <c r="BD37" s="75"/>
      <c r="BE37" s="61" t="n">
        <v>4</v>
      </c>
      <c r="BF37" s="62"/>
      <c r="BG37" s="74"/>
      <c r="BH37" s="74"/>
      <c r="BI37" s="74"/>
      <c r="BJ37" s="74"/>
      <c r="BK37" s="74"/>
      <c r="BL37" s="74"/>
      <c r="BM37" s="74"/>
      <c r="BN37" s="1"/>
      <c r="BO37" s="75"/>
      <c r="BP37" s="61"/>
      <c r="BQ37" s="78"/>
      <c r="BR37" s="77"/>
      <c r="BS37" s="77"/>
      <c r="BT37" s="77"/>
      <c r="BU37" s="77"/>
      <c r="BV37" s="77"/>
      <c r="BW37" s="77"/>
      <c r="BX37" s="77"/>
      <c r="BY37" s="77"/>
      <c r="BZ37" s="75"/>
      <c r="CA37" s="61"/>
      <c r="CB37" s="62"/>
      <c r="CC37" s="74"/>
      <c r="CD37" s="74"/>
      <c r="CE37" s="74"/>
      <c r="CF37" s="74"/>
      <c r="CG37" s="74"/>
      <c r="CH37" s="74"/>
      <c r="CI37" s="74"/>
      <c r="CJ37" s="74"/>
      <c r="CK37" s="75"/>
      <c r="CL37" s="63"/>
      <c r="CM37" s="52"/>
    </row>
    <row r="38" customFormat="false" ht="15" hidden="false" customHeight="true" outlineLevel="0" collapsed="false">
      <c r="A38" s="47"/>
      <c r="B38" s="53" t="s">
        <v>130</v>
      </c>
      <c r="C38" s="64" t="s">
        <v>131</v>
      </c>
      <c r="D38" s="76"/>
      <c r="E38" s="66" t="s">
        <v>86</v>
      </c>
      <c r="F38" s="56" t="s">
        <v>86</v>
      </c>
      <c r="G38" s="66" t="s">
        <v>108</v>
      </c>
      <c r="H38" s="66"/>
      <c r="I38" s="66"/>
      <c r="J38" s="66" t="s">
        <v>95</v>
      </c>
      <c r="K38" s="57" t="n">
        <f aca="false">SUM(N38:W38,Y38:AH38,AJ38:AS38,AU38:BD38,BF38:BO38,BQ38:BZ38,CB38:CK38)</f>
        <v>15</v>
      </c>
      <c r="L38" s="58" t="n">
        <f aca="false">SUM(X38,AI38,AT38,BE38,BP38,CA38,CL38)</f>
        <v>2</v>
      </c>
      <c r="M38" s="58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61"/>
      <c r="Y38" s="62"/>
      <c r="Z38" s="74"/>
      <c r="AA38" s="74"/>
      <c r="AB38" s="74"/>
      <c r="AC38" s="74"/>
      <c r="AD38" s="74"/>
      <c r="AE38" s="74"/>
      <c r="AF38" s="74"/>
      <c r="AG38" s="74"/>
      <c r="AH38" s="75"/>
      <c r="AI38" s="61"/>
      <c r="AJ38" s="78"/>
      <c r="AK38" s="77"/>
      <c r="AL38" s="77"/>
      <c r="AM38" s="77"/>
      <c r="AN38" s="74"/>
      <c r="AO38" s="74"/>
      <c r="AP38" s="74"/>
      <c r="AQ38" s="74"/>
      <c r="AR38" s="74"/>
      <c r="AS38" s="75"/>
      <c r="AT38" s="61"/>
      <c r="AU38" s="62"/>
      <c r="AV38" s="74"/>
      <c r="AW38" s="74"/>
      <c r="AX38" s="74"/>
      <c r="AY38" s="74"/>
      <c r="AZ38" s="74"/>
      <c r="BA38" s="74"/>
      <c r="BB38" s="74"/>
      <c r="BC38" s="74"/>
      <c r="BD38" s="75"/>
      <c r="BE38" s="61"/>
      <c r="BF38" s="62"/>
      <c r="BG38" s="74"/>
      <c r="BH38" s="74"/>
      <c r="BI38" s="74"/>
      <c r="BJ38" s="74"/>
      <c r="BK38" s="74"/>
      <c r="BL38" s="74"/>
      <c r="BM38" s="74"/>
      <c r="BN38" s="74" t="n">
        <v>15</v>
      </c>
      <c r="BO38" s="75"/>
      <c r="BP38" s="61" t="n">
        <v>2</v>
      </c>
      <c r="BQ38" s="78"/>
      <c r="BR38" s="77"/>
      <c r="BS38" s="77"/>
      <c r="BT38" s="77"/>
      <c r="BU38" s="77"/>
      <c r="BV38" s="77"/>
      <c r="BW38" s="77"/>
      <c r="BX38" s="77"/>
      <c r="BY38" s="77"/>
      <c r="BZ38" s="75"/>
      <c r="CA38" s="61"/>
      <c r="CB38" s="62"/>
      <c r="CC38" s="74"/>
      <c r="CD38" s="74"/>
      <c r="CE38" s="74"/>
      <c r="CF38" s="74"/>
      <c r="CG38" s="74"/>
      <c r="CH38" s="74"/>
      <c r="CI38" s="74"/>
      <c r="CJ38" s="74"/>
      <c r="CK38" s="75"/>
      <c r="CL38" s="63"/>
      <c r="CM38" s="52"/>
    </row>
    <row r="39" customFormat="false" ht="15" hidden="false" customHeight="true" outlineLevel="0" collapsed="false">
      <c r="A39" s="47"/>
      <c r="B39" s="53" t="s">
        <v>132</v>
      </c>
      <c r="C39" s="64" t="s">
        <v>133</v>
      </c>
      <c r="D39" s="66"/>
      <c r="E39" s="66" t="s">
        <v>86</v>
      </c>
      <c r="F39" s="56" t="s">
        <v>86</v>
      </c>
      <c r="G39" s="66" t="s">
        <v>108</v>
      </c>
      <c r="H39" s="66" t="s">
        <v>92</v>
      </c>
      <c r="I39" s="66"/>
      <c r="J39" s="66" t="s">
        <v>92</v>
      </c>
      <c r="K39" s="57" t="n">
        <f aca="false">SUM(N39:W39,Y39:AH39,AJ39:AS39,AU39:BD39,BF39:BO39,BQ39:BZ39,CB39:CK39)</f>
        <v>60</v>
      </c>
      <c r="L39" s="58" t="n">
        <f aca="false">SUM(X39,AI39,AT39,BE39,BP39,CA39,CL39)</f>
        <v>5</v>
      </c>
      <c r="M39" s="58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61"/>
      <c r="Y39" s="62"/>
      <c r="Z39" s="74"/>
      <c r="AA39" s="74"/>
      <c r="AB39" s="74"/>
      <c r="AC39" s="74"/>
      <c r="AD39" s="74"/>
      <c r="AE39" s="74"/>
      <c r="AF39" s="74"/>
      <c r="AG39" s="74"/>
      <c r="AH39" s="75"/>
      <c r="AI39" s="61"/>
      <c r="AJ39" s="78"/>
      <c r="AK39" s="77"/>
      <c r="AL39" s="77"/>
      <c r="AM39" s="77"/>
      <c r="AN39" s="74"/>
      <c r="AO39" s="74"/>
      <c r="AP39" s="74"/>
      <c r="AQ39" s="74"/>
      <c r="AR39" s="74"/>
      <c r="AS39" s="75"/>
      <c r="AT39" s="61"/>
      <c r="AU39" s="74" t="n">
        <v>20</v>
      </c>
      <c r="AV39" s="74"/>
      <c r="AW39" s="74"/>
      <c r="AX39" s="74"/>
      <c r="AY39" s="74"/>
      <c r="AZ39" s="74" t="n">
        <v>40</v>
      </c>
      <c r="BA39" s="74"/>
      <c r="BB39" s="74"/>
      <c r="BC39" s="74"/>
      <c r="BD39" s="75"/>
      <c r="BE39" s="61" t="n">
        <v>5</v>
      </c>
      <c r="BF39" s="62"/>
      <c r="BG39" s="74"/>
      <c r="BH39" s="74"/>
      <c r="BI39" s="74"/>
      <c r="BJ39" s="74"/>
      <c r="BK39" s="74"/>
      <c r="BL39" s="74"/>
      <c r="BM39" s="74"/>
      <c r="BN39" s="74"/>
      <c r="BO39" s="75"/>
      <c r="BP39" s="61"/>
      <c r="BQ39" s="78"/>
      <c r="BR39" s="77"/>
      <c r="BS39" s="77"/>
      <c r="BT39" s="77"/>
      <c r="BU39" s="77"/>
      <c r="BV39" s="77"/>
      <c r="BW39" s="77"/>
      <c r="BX39" s="77"/>
      <c r="BY39" s="77"/>
      <c r="BZ39" s="75"/>
      <c r="CA39" s="61"/>
      <c r="CB39" s="62"/>
      <c r="CC39" s="74"/>
      <c r="CD39" s="74"/>
      <c r="CE39" s="74"/>
      <c r="CF39" s="74"/>
      <c r="CG39" s="74"/>
      <c r="CH39" s="74"/>
      <c r="CI39" s="74"/>
      <c r="CJ39" s="74"/>
      <c r="CK39" s="75"/>
      <c r="CL39" s="63"/>
      <c r="CM39" s="52"/>
    </row>
    <row r="40" customFormat="false" ht="15" hidden="false" customHeight="true" outlineLevel="0" collapsed="false">
      <c r="A40" s="47"/>
      <c r="B40" s="53" t="s">
        <v>134</v>
      </c>
      <c r="C40" s="64" t="s">
        <v>135</v>
      </c>
      <c r="D40" s="66"/>
      <c r="E40" s="66" t="s">
        <v>86</v>
      </c>
      <c r="F40" s="56" t="s">
        <v>86</v>
      </c>
      <c r="G40" s="66" t="s">
        <v>108</v>
      </c>
      <c r="H40" s="56"/>
      <c r="I40" s="56" t="s">
        <v>92</v>
      </c>
      <c r="J40" s="56" t="s">
        <v>92</v>
      </c>
      <c r="K40" s="57" t="n">
        <f aca="false">SUM(N40:W40,Y40:AH40,AJ40:AS40,AU40:BD40,BF40:BO40,BQ40:BZ40,CB40:CK40)</f>
        <v>60</v>
      </c>
      <c r="L40" s="58" t="n">
        <f aca="false">SUM(X40,AI40,AT40,BE40,BP40,CA40,CL40)</f>
        <v>4</v>
      </c>
      <c r="M40" s="58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61"/>
      <c r="Y40" s="62"/>
      <c r="Z40" s="74"/>
      <c r="AA40" s="74"/>
      <c r="AB40" s="74"/>
      <c r="AC40" s="74"/>
      <c r="AD40" s="74"/>
      <c r="AE40" s="74"/>
      <c r="AF40" s="74"/>
      <c r="AG40" s="74"/>
      <c r="AH40" s="75"/>
      <c r="AI40" s="61"/>
      <c r="AJ40" s="78"/>
      <c r="AK40" s="77"/>
      <c r="AL40" s="77"/>
      <c r="AM40" s="77"/>
      <c r="AN40" s="74"/>
      <c r="AO40" s="74"/>
      <c r="AP40" s="74"/>
      <c r="AQ40" s="74"/>
      <c r="AR40" s="74"/>
      <c r="AS40" s="75"/>
      <c r="AT40" s="61"/>
      <c r="AU40" s="62" t="n">
        <v>30</v>
      </c>
      <c r="AV40" s="74"/>
      <c r="AW40" s="74"/>
      <c r="AX40" s="74"/>
      <c r="AY40" s="74"/>
      <c r="AZ40" s="74" t="n">
        <v>30</v>
      </c>
      <c r="BA40" s="74"/>
      <c r="BB40" s="74"/>
      <c r="BC40" s="74"/>
      <c r="BD40" s="75"/>
      <c r="BE40" s="61" t="n">
        <v>4</v>
      </c>
      <c r="BF40" s="62"/>
      <c r="BG40" s="74"/>
      <c r="BH40" s="74"/>
      <c r="BI40" s="74"/>
      <c r="BJ40" s="74"/>
      <c r="BK40" s="74"/>
      <c r="BL40" s="74"/>
      <c r="BM40" s="74"/>
      <c r="BN40" s="74"/>
      <c r="BO40" s="75"/>
      <c r="BP40" s="61"/>
      <c r="BQ40" s="78"/>
      <c r="BR40" s="77"/>
      <c r="BS40" s="77"/>
      <c r="BT40" s="77"/>
      <c r="BU40" s="77"/>
      <c r="BV40" s="77"/>
      <c r="BW40" s="77"/>
      <c r="BX40" s="77"/>
      <c r="BY40" s="77"/>
      <c r="BZ40" s="75"/>
      <c r="CA40" s="61"/>
      <c r="CB40" s="62"/>
      <c r="CC40" s="74"/>
      <c r="CD40" s="74"/>
      <c r="CE40" s="74"/>
      <c r="CF40" s="74"/>
      <c r="CG40" s="74"/>
      <c r="CH40" s="74"/>
      <c r="CI40" s="74"/>
      <c r="CJ40" s="74"/>
      <c r="CK40" s="75"/>
      <c r="CL40" s="63"/>
      <c r="CM40" s="52"/>
    </row>
    <row r="41" customFormat="false" ht="15" hidden="false" customHeight="true" outlineLevel="0" collapsed="false">
      <c r="A41" s="47"/>
      <c r="B41" s="53" t="s">
        <v>136</v>
      </c>
      <c r="C41" s="64" t="s">
        <v>137</v>
      </c>
      <c r="D41" s="76"/>
      <c r="E41" s="66" t="s">
        <v>86</v>
      </c>
      <c r="F41" s="56" t="s">
        <v>86</v>
      </c>
      <c r="G41" s="66" t="s">
        <v>108</v>
      </c>
      <c r="H41" s="56"/>
      <c r="I41" s="56" t="s">
        <v>92</v>
      </c>
      <c r="J41" s="56" t="s">
        <v>92</v>
      </c>
      <c r="K41" s="57" t="n">
        <f aca="false">SUM(N41:W41,Y41:AH41,AJ41:AS41,AU41:BD41,BF41:BO41,BQ41:BZ41,CB41:CK41)</f>
        <v>45</v>
      </c>
      <c r="L41" s="58" t="n">
        <f aca="false">SUM(X41,AI41,AT41,BE41,BP41,CA41,CL41)</f>
        <v>3</v>
      </c>
      <c r="M41" s="58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61"/>
      <c r="Y41" s="62"/>
      <c r="Z41" s="74"/>
      <c r="AA41" s="74"/>
      <c r="AB41" s="74"/>
      <c r="AC41" s="74"/>
      <c r="AD41" s="74"/>
      <c r="AE41" s="74"/>
      <c r="AF41" s="74"/>
      <c r="AG41" s="74"/>
      <c r="AH41" s="75"/>
      <c r="AI41" s="61"/>
      <c r="AJ41" s="62"/>
      <c r="AK41" s="74"/>
      <c r="AL41" s="74"/>
      <c r="AM41" s="74"/>
      <c r="AN41" s="74"/>
      <c r="AO41" s="74"/>
      <c r="AP41" s="74"/>
      <c r="AQ41" s="74"/>
      <c r="AR41" s="74"/>
      <c r="AS41" s="75"/>
      <c r="AT41" s="61"/>
      <c r="AU41" s="62" t="n">
        <v>15</v>
      </c>
      <c r="AV41" s="74"/>
      <c r="AW41" s="74"/>
      <c r="AX41" s="74"/>
      <c r="AY41" s="74"/>
      <c r="AZ41" s="74" t="n">
        <v>30</v>
      </c>
      <c r="BA41" s="74"/>
      <c r="BB41" s="74"/>
      <c r="BC41" s="74"/>
      <c r="BD41" s="75"/>
      <c r="BE41" s="61" t="n">
        <v>3</v>
      </c>
      <c r="BF41" s="62"/>
      <c r="BG41" s="74"/>
      <c r="BH41" s="74"/>
      <c r="BI41" s="74"/>
      <c r="BJ41" s="74"/>
      <c r="BK41" s="74"/>
      <c r="BL41" s="74"/>
      <c r="BM41" s="74"/>
      <c r="BN41" s="1"/>
      <c r="BO41" s="75"/>
      <c r="BP41" s="61"/>
      <c r="BQ41" s="78"/>
      <c r="BR41" s="77"/>
      <c r="BS41" s="77"/>
      <c r="BT41" s="77"/>
      <c r="BU41" s="77"/>
      <c r="BV41" s="77"/>
      <c r="BW41" s="77"/>
      <c r="BX41" s="77"/>
      <c r="BY41" s="77"/>
      <c r="BZ41" s="75"/>
      <c r="CA41" s="61"/>
      <c r="CB41" s="62"/>
      <c r="CC41" s="74"/>
      <c r="CD41" s="74"/>
      <c r="CE41" s="74"/>
      <c r="CF41" s="74"/>
      <c r="CG41" s="74"/>
      <c r="CH41" s="74"/>
      <c r="CI41" s="74"/>
      <c r="CJ41" s="74"/>
      <c r="CK41" s="75"/>
      <c r="CL41" s="63"/>
      <c r="CM41" s="52"/>
    </row>
    <row r="42" customFormat="false" ht="15" hidden="false" customHeight="true" outlineLevel="0" collapsed="false">
      <c r="A42" s="47"/>
      <c r="B42" s="53" t="s">
        <v>138</v>
      </c>
      <c r="C42" s="64" t="s">
        <v>139</v>
      </c>
      <c r="D42" s="76"/>
      <c r="E42" s="66" t="s">
        <v>86</v>
      </c>
      <c r="F42" s="56" t="s">
        <v>86</v>
      </c>
      <c r="G42" s="66" t="s">
        <v>108</v>
      </c>
      <c r="H42" s="56"/>
      <c r="I42" s="56"/>
      <c r="J42" s="56" t="s">
        <v>95</v>
      </c>
      <c r="K42" s="57" t="n">
        <f aca="false">SUM(N42:W42,Y42:AH42,AJ42:AS42,AU42:BD42,BF42:BO42,BQ42:BZ42,CB42:CK42)</f>
        <v>15</v>
      </c>
      <c r="L42" s="58" t="n">
        <f aca="false">SUM(X42,AI42,AT42,BE42,BP42,CA42,CL42)</f>
        <v>2</v>
      </c>
      <c r="M42" s="58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61"/>
      <c r="Y42" s="62"/>
      <c r="Z42" s="74"/>
      <c r="AA42" s="74"/>
      <c r="AB42" s="74"/>
      <c r="AC42" s="74"/>
      <c r="AD42" s="74"/>
      <c r="AE42" s="74"/>
      <c r="AF42" s="74"/>
      <c r="AG42" s="74"/>
      <c r="AH42" s="75"/>
      <c r="AI42" s="61"/>
      <c r="AJ42" s="62"/>
      <c r="AK42" s="74"/>
      <c r="AL42" s="74"/>
      <c r="AM42" s="74"/>
      <c r="AN42" s="74"/>
      <c r="AO42" s="74"/>
      <c r="AP42" s="74"/>
      <c r="AQ42" s="74"/>
      <c r="AR42" s="74"/>
      <c r="AS42" s="75"/>
      <c r="AT42" s="61"/>
      <c r="AU42" s="62"/>
      <c r="AV42" s="74"/>
      <c r="AW42" s="74"/>
      <c r="AX42" s="74"/>
      <c r="AY42" s="74"/>
      <c r="AZ42" s="74"/>
      <c r="BA42" s="74"/>
      <c r="BB42" s="74"/>
      <c r="BC42" s="74"/>
      <c r="BD42" s="75"/>
      <c r="BE42" s="61"/>
      <c r="BF42" s="62"/>
      <c r="BG42" s="74"/>
      <c r="BH42" s="74"/>
      <c r="BI42" s="74"/>
      <c r="BJ42" s="74"/>
      <c r="BK42" s="74"/>
      <c r="BL42" s="74"/>
      <c r="BM42" s="74"/>
      <c r="BN42" s="74" t="n">
        <v>15</v>
      </c>
      <c r="BO42" s="75"/>
      <c r="BP42" s="61" t="n">
        <v>2</v>
      </c>
      <c r="BQ42" s="78"/>
      <c r="BR42" s="77"/>
      <c r="BS42" s="77"/>
      <c r="BT42" s="77"/>
      <c r="BU42" s="77"/>
      <c r="BV42" s="77"/>
      <c r="BW42" s="77"/>
      <c r="BX42" s="77"/>
      <c r="BY42" s="77"/>
      <c r="BZ42" s="75"/>
      <c r="CA42" s="61"/>
      <c r="CB42" s="62"/>
      <c r="CC42" s="74"/>
      <c r="CD42" s="74"/>
      <c r="CE42" s="74"/>
      <c r="CF42" s="74"/>
      <c r="CG42" s="74"/>
      <c r="CH42" s="74"/>
      <c r="CI42" s="74"/>
      <c r="CJ42" s="74"/>
      <c r="CK42" s="75"/>
      <c r="CL42" s="63"/>
      <c r="CM42" s="52"/>
    </row>
    <row r="43" customFormat="false" ht="15" hidden="false" customHeight="true" outlineLevel="0" collapsed="false">
      <c r="A43" s="47"/>
      <c r="B43" s="53" t="s">
        <v>140</v>
      </c>
      <c r="C43" s="64" t="s">
        <v>141</v>
      </c>
      <c r="D43" s="66"/>
      <c r="E43" s="66" t="s">
        <v>86</v>
      </c>
      <c r="F43" s="56" t="s">
        <v>86</v>
      </c>
      <c r="G43" s="66" t="s">
        <v>108</v>
      </c>
      <c r="H43" s="56" t="s">
        <v>92</v>
      </c>
      <c r="I43" s="56"/>
      <c r="J43" s="56" t="s">
        <v>92</v>
      </c>
      <c r="K43" s="57" t="n">
        <f aca="false">SUM(N43:W43,Y43:AH43,AJ43:AS43,AU43:BD43,BF43:BO43,BQ43:BZ43,CB43:CK43)</f>
        <v>60</v>
      </c>
      <c r="L43" s="58" t="n">
        <f aca="false">SUM(X43,AI43,AT43,BE43,BP43,CA43,CL43)</f>
        <v>4</v>
      </c>
      <c r="M43" s="58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61"/>
      <c r="Y43" s="62"/>
      <c r="Z43" s="74"/>
      <c r="AA43" s="74"/>
      <c r="AB43" s="74"/>
      <c r="AC43" s="74"/>
      <c r="AD43" s="74"/>
      <c r="AE43" s="74"/>
      <c r="AF43" s="74"/>
      <c r="AG43" s="74"/>
      <c r="AH43" s="75"/>
      <c r="AI43" s="61"/>
      <c r="AJ43" s="62"/>
      <c r="AK43" s="74"/>
      <c r="AL43" s="74"/>
      <c r="AM43" s="74"/>
      <c r="AN43" s="74"/>
      <c r="AO43" s="74"/>
      <c r="AP43" s="74"/>
      <c r="AQ43" s="74"/>
      <c r="AR43" s="74"/>
      <c r="AS43" s="75"/>
      <c r="AT43" s="61"/>
      <c r="AU43" s="62" t="n">
        <v>30</v>
      </c>
      <c r="AV43" s="74"/>
      <c r="AW43" s="74"/>
      <c r="AX43" s="74"/>
      <c r="AY43" s="74"/>
      <c r="AZ43" s="74" t="n">
        <v>30</v>
      </c>
      <c r="BA43" s="74"/>
      <c r="BB43" s="74"/>
      <c r="BC43" s="74"/>
      <c r="BD43" s="75"/>
      <c r="BE43" s="61" t="n">
        <v>4</v>
      </c>
      <c r="BF43" s="62"/>
      <c r="BG43" s="74"/>
      <c r="BH43" s="74"/>
      <c r="BI43" s="74"/>
      <c r="BJ43" s="74"/>
      <c r="BK43" s="74"/>
      <c r="BL43" s="74"/>
      <c r="BM43" s="74"/>
      <c r="BN43" s="74"/>
      <c r="BO43" s="75"/>
      <c r="BP43" s="61"/>
      <c r="BQ43" s="78"/>
      <c r="BR43" s="77"/>
      <c r="BS43" s="77"/>
      <c r="BT43" s="77"/>
      <c r="BU43" s="77"/>
      <c r="BV43" s="77"/>
      <c r="BW43" s="77"/>
      <c r="BX43" s="77"/>
      <c r="BY43" s="77"/>
      <c r="BZ43" s="75"/>
      <c r="CA43" s="61"/>
      <c r="CB43" s="62"/>
      <c r="CC43" s="74"/>
      <c r="CD43" s="74"/>
      <c r="CE43" s="74"/>
      <c r="CF43" s="74"/>
      <c r="CG43" s="74"/>
      <c r="CH43" s="74"/>
      <c r="CI43" s="74"/>
      <c r="CJ43" s="74"/>
      <c r="CK43" s="75"/>
      <c r="CL43" s="63"/>
      <c r="CM43" s="52"/>
    </row>
    <row r="44" customFormat="false" ht="12.75" hidden="false" customHeight="true" outlineLevel="0" collapsed="false">
      <c r="A44" s="47"/>
      <c r="B44" s="48" t="s">
        <v>142</v>
      </c>
      <c r="C44" s="48"/>
      <c r="D44" s="80"/>
      <c r="E44" s="66"/>
      <c r="F44" s="56"/>
      <c r="G44" s="50"/>
      <c r="H44" s="50"/>
      <c r="I44" s="50"/>
      <c r="J44" s="50"/>
      <c r="K44" s="57"/>
      <c r="L44" s="58"/>
      <c r="M44" s="8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2"/>
    </row>
    <row r="45" customFormat="false" ht="15.75" hidden="false" customHeight="true" outlineLevel="0" collapsed="false">
      <c r="A45" s="47"/>
      <c r="B45" s="53" t="s">
        <v>83</v>
      </c>
      <c r="C45" s="64" t="s">
        <v>143</v>
      </c>
      <c r="D45" s="82"/>
      <c r="E45" s="66" t="s">
        <v>86</v>
      </c>
      <c r="F45" s="56" t="s">
        <v>85</v>
      </c>
      <c r="G45" s="66" t="s">
        <v>144</v>
      </c>
      <c r="H45" s="56"/>
      <c r="I45" s="56"/>
      <c r="J45" s="56" t="s">
        <v>83</v>
      </c>
      <c r="K45" s="57" t="n">
        <f aca="false">SUM(N45:W45,Y45:AH45,AJ45:AS45,AU45:BD45,BF45:BO45,BQ45:BZ45,CB45:CK45)</f>
        <v>30</v>
      </c>
      <c r="L45" s="58" t="n">
        <f aca="false">SUM(X45,AI45,AT45,BE45,BP45,CA45,CL45)</f>
        <v>3</v>
      </c>
      <c r="M45" s="58"/>
      <c r="N45" s="74"/>
      <c r="O45" s="74"/>
      <c r="P45" s="74"/>
      <c r="Q45" s="74"/>
      <c r="R45" s="74" t="n">
        <v>30</v>
      </c>
      <c r="S45" s="74"/>
      <c r="T45" s="74"/>
      <c r="U45" s="74"/>
      <c r="V45" s="74"/>
      <c r="W45" s="75"/>
      <c r="X45" s="61" t="n">
        <v>3</v>
      </c>
      <c r="Y45" s="62"/>
      <c r="Z45" s="74"/>
      <c r="AA45" s="74"/>
      <c r="AB45" s="74"/>
      <c r="AC45" s="74"/>
      <c r="AD45" s="74"/>
      <c r="AE45" s="74"/>
      <c r="AF45" s="74"/>
      <c r="AG45" s="74"/>
      <c r="AH45" s="75"/>
      <c r="AI45" s="61"/>
      <c r="AJ45" s="62"/>
      <c r="AK45" s="74"/>
      <c r="AL45" s="74"/>
      <c r="AM45" s="74"/>
      <c r="AN45" s="74"/>
      <c r="AO45" s="74"/>
      <c r="AP45" s="74"/>
      <c r="AQ45" s="74"/>
      <c r="AR45" s="74"/>
      <c r="AS45" s="75"/>
      <c r="AT45" s="61"/>
      <c r="AU45" s="62"/>
      <c r="AV45" s="74"/>
      <c r="AW45" s="74"/>
      <c r="AX45" s="74"/>
      <c r="AY45" s="74"/>
      <c r="AZ45" s="74"/>
      <c r="BA45" s="74"/>
      <c r="BB45" s="74"/>
      <c r="BC45" s="74"/>
      <c r="BD45" s="75"/>
      <c r="BE45" s="61"/>
      <c r="BF45" s="62"/>
      <c r="BG45" s="74"/>
      <c r="BH45" s="74"/>
      <c r="BI45" s="74"/>
      <c r="BJ45" s="74"/>
      <c r="BK45" s="74"/>
      <c r="BL45" s="74"/>
      <c r="BM45" s="74"/>
      <c r="BN45" s="74"/>
      <c r="BO45" s="75"/>
      <c r="BP45" s="61"/>
      <c r="BQ45" s="62"/>
      <c r="BR45" s="74"/>
      <c r="BS45" s="74"/>
      <c r="BT45" s="74"/>
      <c r="BU45" s="74"/>
      <c r="BV45" s="74"/>
      <c r="BW45" s="74"/>
      <c r="BX45" s="74"/>
      <c r="BY45" s="74"/>
      <c r="BZ45" s="75"/>
      <c r="CA45" s="61"/>
      <c r="CB45" s="62"/>
      <c r="CC45" s="74"/>
      <c r="CD45" s="74"/>
      <c r="CE45" s="74"/>
      <c r="CF45" s="74"/>
      <c r="CG45" s="74"/>
      <c r="CH45" s="74"/>
      <c r="CI45" s="74"/>
      <c r="CJ45" s="74"/>
      <c r="CK45" s="75"/>
      <c r="CL45" s="83"/>
      <c r="CM45" s="52"/>
    </row>
    <row r="46" customFormat="false" ht="15.75" hidden="false" customHeight="true" outlineLevel="0" collapsed="false">
      <c r="A46" s="47"/>
      <c r="B46" s="53" t="s">
        <v>88</v>
      </c>
      <c r="C46" s="64" t="s">
        <v>145</v>
      </c>
      <c r="D46" s="82"/>
      <c r="E46" s="66" t="s">
        <v>86</v>
      </c>
      <c r="F46" s="56" t="s">
        <v>85</v>
      </c>
      <c r="G46" s="56" t="s">
        <v>146</v>
      </c>
      <c r="H46" s="56"/>
      <c r="I46" s="56"/>
      <c r="J46" s="56" t="s">
        <v>90</v>
      </c>
      <c r="K46" s="57" t="n">
        <f aca="false">SUM(N46:W46,Y46:AH46,AJ46:AS46,AU46:BD46,BF46:BO46,BQ46:BZ46,CB46:CK46)</f>
        <v>30</v>
      </c>
      <c r="L46" s="58" t="n">
        <f aca="false">SUM(X46,AI46,AT46,BE46,BP46,CA46,CL46)</f>
        <v>2</v>
      </c>
      <c r="M46" s="58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61"/>
      <c r="Y46" s="62"/>
      <c r="Z46" s="74"/>
      <c r="AA46" s="74"/>
      <c r="AB46" s="74"/>
      <c r="AC46" s="74"/>
      <c r="AD46" s="74"/>
      <c r="AE46" s="74"/>
      <c r="AF46" s="74"/>
      <c r="AG46" s="74"/>
      <c r="AH46" s="75"/>
      <c r="AI46" s="61"/>
      <c r="AJ46" s="62"/>
      <c r="AK46" s="74"/>
      <c r="AL46" s="74"/>
      <c r="AM46" s="74" t="n">
        <v>30</v>
      </c>
      <c r="AN46" s="74"/>
      <c r="AO46" s="74"/>
      <c r="AP46" s="74"/>
      <c r="AQ46" s="74"/>
      <c r="AR46" s="74"/>
      <c r="AS46" s="75"/>
      <c r="AT46" s="61" t="n">
        <v>2</v>
      </c>
      <c r="AU46" s="62"/>
      <c r="AV46" s="74"/>
      <c r="AW46" s="74"/>
      <c r="AX46" s="74"/>
      <c r="AY46" s="74"/>
      <c r="AZ46" s="74"/>
      <c r="BA46" s="74"/>
      <c r="BB46" s="74"/>
      <c r="BC46" s="74"/>
      <c r="BD46" s="75"/>
      <c r="BE46" s="61"/>
      <c r="BF46" s="62"/>
      <c r="BG46" s="74"/>
      <c r="BH46" s="74"/>
      <c r="BI46" s="74"/>
      <c r="BJ46" s="74"/>
      <c r="BK46" s="74"/>
      <c r="BL46" s="74"/>
      <c r="BM46" s="74"/>
      <c r="BN46" s="74"/>
      <c r="BO46" s="75"/>
      <c r="BP46" s="61"/>
      <c r="BQ46" s="62"/>
      <c r="BR46" s="74"/>
      <c r="BS46" s="74"/>
      <c r="BT46" s="74"/>
      <c r="BU46" s="74"/>
      <c r="BV46" s="74"/>
      <c r="BW46" s="74"/>
      <c r="BX46" s="74"/>
      <c r="BY46" s="74"/>
      <c r="BZ46" s="75"/>
      <c r="CA46" s="61"/>
      <c r="CB46" s="62"/>
      <c r="CC46" s="74"/>
      <c r="CD46" s="74"/>
      <c r="CE46" s="74"/>
      <c r="CF46" s="74"/>
      <c r="CG46" s="74"/>
      <c r="CH46" s="74"/>
      <c r="CI46" s="74"/>
      <c r="CJ46" s="74"/>
      <c r="CK46" s="75"/>
      <c r="CL46" s="83"/>
      <c r="CM46" s="52"/>
    </row>
    <row r="47" customFormat="false" ht="12.75" hidden="false" customHeight="true" outlineLevel="0" collapsed="false">
      <c r="A47" s="47"/>
      <c r="B47" s="53" t="s">
        <v>90</v>
      </c>
      <c r="C47" s="64" t="s">
        <v>147</v>
      </c>
      <c r="D47" s="65"/>
      <c r="E47" s="66" t="s">
        <v>86</v>
      </c>
      <c r="F47" s="56" t="s">
        <v>86</v>
      </c>
      <c r="G47" s="66" t="s">
        <v>148</v>
      </c>
      <c r="H47" s="56"/>
      <c r="I47" s="56"/>
      <c r="J47" s="56" t="s">
        <v>83</v>
      </c>
      <c r="K47" s="57" t="n">
        <f aca="false">SUM(N47:W47,Y47:AH47,AJ47:AS47,AU47:BD47,BF47:BO47,BQ47:BZ47,CB47:CK47)</f>
        <v>15</v>
      </c>
      <c r="L47" s="58" t="n">
        <f aca="false">SUM(X47,AI47,AT47,BE47,BP47,CA47,CL47)</f>
        <v>1</v>
      </c>
      <c r="M47" s="58"/>
      <c r="N47" s="74" t="n">
        <v>15</v>
      </c>
      <c r="O47" s="74"/>
      <c r="P47" s="74"/>
      <c r="Q47" s="74"/>
      <c r="R47" s="74"/>
      <c r="S47" s="74"/>
      <c r="T47" s="74"/>
      <c r="U47" s="74"/>
      <c r="V47" s="74"/>
      <c r="W47" s="75"/>
      <c r="X47" s="61" t="n">
        <v>1</v>
      </c>
      <c r="Y47" s="62"/>
      <c r="Z47" s="74"/>
      <c r="AA47" s="74"/>
      <c r="AB47" s="74"/>
      <c r="AC47" s="74"/>
      <c r="AD47" s="74"/>
      <c r="AE47" s="74"/>
      <c r="AF47" s="74"/>
      <c r="AG47" s="74"/>
      <c r="AH47" s="75"/>
      <c r="AI47" s="61"/>
      <c r="AJ47" s="62"/>
      <c r="AK47" s="74"/>
      <c r="AL47" s="74"/>
      <c r="AM47" s="74"/>
      <c r="AN47" s="74"/>
      <c r="AO47" s="74"/>
      <c r="AP47" s="74"/>
      <c r="AQ47" s="74"/>
      <c r="AR47" s="74"/>
      <c r="AS47" s="75"/>
      <c r="AT47" s="61"/>
      <c r="AU47" s="62"/>
      <c r="AV47" s="74"/>
      <c r="AW47" s="74"/>
      <c r="AX47" s="74"/>
      <c r="AY47" s="74"/>
      <c r="AZ47" s="74"/>
      <c r="BA47" s="74"/>
      <c r="BB47" s="74"/>
      <c r="BC47" s="74"/>
      <c r="BD47" s="75"/>
      <c r="BE47" s="61"/>
      <c r="BF47" s="62"/>
      <c r="BG47" s="74"/>
      <c r="BH47" s="74"/>
      <c r="BI47" s="74"/>
      <c r="BJ47" s="74"/>
      <c r="BK47" s="74"/>
      <c r="BL47" s="74"/>
      <c r="BM47" s="74"/>
      <c r="BN47" s="74"/>
      <c r="BO47" s="75"/>
      <c r="BP47" s="61"/>
      <c r="BQ47" s="62"/>
      <c r="BR47" s="74"/>
      <c r="BS47" s="74"/>
      <c r="BT47" s="74"/>
      <c r="BU47" s="74"/>
      <c r="BV47" s="74"/>
      <c r="BW47" s="74"/>
      <c r="BX47" s="74"/>
      <c r="BY47" s="74"/>
      <c r="BZ47" s="75"/>
      <c r="CA47" s="61"/>
      <c r="CB47" s="62"/>
      <c r="CC47" s="74"/>
      <c r="CD47" s="74"/>
      <c r="CE47" s="74"/>
      <c r="CF47" s="74"/>
      <c r="CG47" s="74"/>
      <c r="CH47" s="74"/>
      <c r="CI47" s="74"/>
      <c r="CJ47" s="74"/>
      <c r="CK47" s="75"/>
      <c r="CL47" s="83"/>
      <c r="CM47" s="52"/>
    </row>
    <row r="48" customFormat="false" ht="12.75" hidden="false" customHeight="true" outlineLevel="0" collapsed="false">
      <c r="A48" s="47"/>
      <c r="B48" s="53" t="s">
        <v>92</v>
      </c>
      <c r="C48" s="64" t="s">
        <v>149</v>
      </c>
      <c r="D48" s="65"/>
      <c r="E48" s="66" t="s">
        <v>86</v>
      </c>
      <c r="F48" s="56" t="s">
        <v>85</v>
      </c>
      <c r="G48" s="66" t="s">
        <v>150</v>
      </c>
      <c r="H48" s="56"/>
      <c r="I48" s="56"/>
      <c r="J48" s="56" t="s">
        <v>83</v>
      </c>
      <c r="K48" s="57" t="n">
        <f aca="false">SUM(N48:W48,Y48:AH48,AJ48:AS48,AU48:BD48,BF48:BO48,BQ48:BZ48,CB48:CK48)</f>
        <v>30</v>
      </c>
      <c r="L48" s="58" t="n">
        <f aca="false">SUM(X48,AI48,AT48,BE48,BP48,CA48,CL48)</f>
        <v>0</v>
      </c>
      <c r="M48" s="58"/>
      <c r="N48" s="74"/>
      <c r="O48" s="74"/>
      <c r="P48" s="74"/>
      <c r="Q48" s="74"/>
      <c r="R48" s="74" t="n">
        <v>30</v>
      </c>
      <c r="S48" s="74"/>
      <c r="T48" s="74"/>
      <c r="U48" s="74"/>
      <c r="V48" s="74"/>
      <c r="W48" s="75"/>
      <c r="X48" s="61" t="n">
        <v>0</v>
      </c>
      <c r="Y48" s="62"/>
      <c r="Z48" s="74"/>
      <c r="AA48" s="74"/>
      <c r="AB48" s="74"/>
      <c r="AC48" s="74"/>
      <c r="AD48" s="74"/>
      <c r="AE48" s="74"/>
      <c r="AF48" s="74"/>
      <c r="AG48" s="74"/>
      <c r="AH48" s="75"/>
      <c r="AI48" s="61"/>
      <c r="AJ48" s="62"/>
      <c r="AK48" s="74"/>
      <c r="AL48" s="74"/>
      <c r="AM48" s="74"/>
      <c r="AN48" s="74"/>
      <c r="AO48" s="74"/>
      <c r="AP48" s="74"/>
      <c r="AQ48" s="74"/>
      <c r="AR48" s="74"/>
      <c r="AS48" s="75"/>
      <c r="AT48" s="61"/>
      <c r="AU48" s="62"/>
      <c r="AV48" s="74"/>
      <c r="AW48" s="74"/>
      <c r="AX48" s="74"/>
      <c r="AY48" s="74"/>
      <c r="AZ48" s="74"/>
      <c r="BA48" s="74"/>
      <c r="BB48" s="74"/>
      <c r="BC48" s="74"/>
      <c r="BD48" s="75"/>
      <c r="BE48" s="61"/>
      <c r="BF48" s="62"/>
      <c r="BG48" s="74"/>
      <c r="BH48" s="74"/>
      <c r="BI48" s="74"/>
      <c r="BJ48" s="74"/>
      <c r="BK48" s="74"/>
      <c r="BL48" s="74"/>
      <c r="BM48" s="74"/>
      <c r="BN48" s="74"/>
      <c r="BO48" s="75"/>
      <c r="BP48" s="61"/>
      <c r="BQ48" s="62"/>
      <c r="BR48" s="74"/>
      <c r="BS48" s="74"/>
      <c r="BT48" s="74"/>
      <c r="BU48" s="74"/>
      <c r="BV48" s="74"/>
      <c r="BW48" s="74"/>
      <c r="BX48" s="74"/>
      <c r="BY48" s="74"/>
      <c r="BZ48" s="75"/>
      <c r="CA48" s="61"/>
      <c r="CB48" s="62"/>
      <c r="CC48" s="74"/>
      <c r="CD48" s="74"/>
      <c r="CE48" s="74"/>
      <c r="CF48" s="74"/>
      <c r="CG48" s="74"/>
      <c r="CH48" s="74"/>
      <c r="CI48" s="74"/>
      <c r="CJ48" s="74"/>
      <c r="CK48" s="75"/>
      <c r="CL48" s="83"/>
      <c r="CM48" s="52"/>
    </row>
    <row r="49" customFormat="false" ht="12.75" hidden="false" customHeight="true" outlineLevel="0" collapsed="false">
      <c r="A49" s="47"/>
      <c r="B49" s="53" t="s">
        <v>95</v>
      </c>
      <c r="C49" s="64" t="s">
        <v>149</v>
      </c>
      <c r="D49" s="65"/>
      <c r="E49" s="66" t="s">
        <v>86</v>
      </c>
      <c r="F49" s="56" t="s">
        <v>85</v>
      </c>
      <c r="G49" s="66" t="s">
        <v>150</v>
      </c>
      <c r="H49" s="56"/>
      <c r="I49" s="56"/>
      <c r="J49" s="56" t="s">
        <v>88</v>
      </c>
      <c r="K49" s="57" t="n">
        <f aca="false">SUM(N49:W49,Y49:AH49,AJ49:AS49,AU49:BD49,BF49:BO49,BQ49:BZ49,CB49:CK49)</f>
        <v>30</v>
      </c>
      <c r="L49" s="58" t="n">
        <f aca="false">SUM(X49,AI49,AT49,BE49,BP49,CA49,CL49)</f>
        <v>0</v>
      </c>
      <c r="M49" s="58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61"/>
      <c r="Y49" s="62"/>
      <c r="Z49" s="74"/>
      <c r="AA49" s="74"/>
      <c r="AB49" s="74"/>
      <c r="AC49" s="74" t="n">
        <v>30</v>
      </c>
      <c r="AD49" s="74"/>
      <c r="AE49" s="74"/>
      <c r="AF49" s="74"/>
      <c r="AG49" s="74"/>
      <c r="AH49" s="75"/>
      <c r="AI49" s="61" t="n">
        <v>0</v>
      </c>
      <c r="AJ49" s="62"/>
      <c r="AK49" s="74"/>
      <c r="AL49" s="74"/>
      <c r="AM49" s="74"/>
      <c r="AN49" s="74"/>
      <c r="AO49" s="74"/>
      <c r="AP49" s="74"/>
      <c r="AQ49" s="74"/>
      <c r="AR49" s="74"/>
      <c r="AS49" s="75"/>
      <c r="AT49" s="61"/>
      <c r="AU49" s="62"/>
      <c r="AV49" s="74"/>
      <c r="AW49" s="74"/>
      <c r="AX49" s="74"/>
      <c r="AY49" s="74"/>
      <c r="AZ49" s="74"/>
      <c r="BA49" s="74"/>
      <c r="BB49" s="74"/>
      <c r="BC49" s="74"/>
      <c r="BD49" s="75"/>
      <c r="BE49" s="61"/>
      <c r="BF49" s="62"/>
      <c r="BG49" s="74"/>
      <c r="BH49" s="74"/>
      <c r="BI49" s="74"/>
      <c r="BJ49" s="74"/>
      <c r="BK49" s="74"/>
      <c r="BL49" s="74"/>
      <c r="BM49" s="74"/>
      <c r="BN49" s="74"/>
      <c r="BO49" s="75"/>
      <c r="BP49" s="61"/>
      <c r="BQ49" s="62"/>
      <c r="BR49" s="74"/>
      <c r="BS49" s="74"/>
      <c r="BT49" s="74"/>
      <c r="BU49" s="74"/>
      <c r="BV49" s="74"/>
      <c r="BW49" s="74"/>
      <c r="BX49" s="74"/>
      <c r="BY49" s="74"/>
      <c r="BZ49" s="75"/>
      <c r="CA49" s="61"/>
      <c r="CB49" s="62"/>
      <c r="CC49" s="74"/>
      <c r="CD49" s="74"/>
      <c r="CE49" s="74"/>
      <c r="CF49" s="74"/>
      <c r="CG49" s="74"/>
      <c r="CH49" s="74"/>
      <c r="CI49" s="74"/>
      <c r="CJ49" s="74"/>
      <c r="CK49" s="75"/>
      <c r="CL49" s="83"/>
      <c r="CM49" s="52"/>
    </row>
    <row r="50" customFormat="false" ht="12.75" hidden="false" customHeight="true" outlineLevel="0" collapsed="false">
      <c r="A50" s="47"/>
      <c r="B50" s="53" t="s">
        <v>98</v>
      </c>
      <c r="C50" s="54" t="s">
        <v>151</v>
      </c>
      <c r="D50" s="55"/>
      <c r="E50" s="66" t="s">
        <v>86</v>
      </c>
      <c r="F50" s="56" t="s">
        <v>85</v>
      </c>
      <c r="G50" s="56" t="s">
        <v>146</v>
      </c>
      <c r="H50" s="56" t="s">
        <v>95</v>
      </c>
      <c r="I50" s="56"/>
      <c r="J50" s="56" t="s">
        <v>152</v>
      </c>
      <c r="K50" s="57" t="n">
        <f aca="false">SUM(N50:W50,Y50:AH50,AJ50:AS50,AU50:BD50,BF50:BO50,BQ50:BZ50,CB50:CK50)</f>
        <v>150</v>
      </c>
      <c r="L50" s="58" t="n">
        <f aca="false">SUM(X50,AI50,AT50,BE50,BP50,CA50,CL50)</f>
        <v>5</v>
      </c>
      <c r="M50" s="58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61"/>
      <c r="Y50" s="62"/>
      <c r="Z50" s="74"/>
      <c r="AA50" s="74" t="n">
        <v>30</v>
      </c>
      <c r="AB50" s="74"/>
      <c r="AC50" s="74"/>
      <c r="AD50" s="74"/>
      <c r="AE50" s="74"/>
      <c r="AF50" s="74"/>
      <c r="AG50" s="74"/>
      <c r="AH50" s="75"/>
      <c r="AI50" s="61" t="n">
        <v>1</v>
      </c>
      <c r="AJ50" s="62"/>
      <c r="AK50" s="74"/>
      <c r="AL50" s="74" t="n">
        <v>30</v>
      </c>
      <c r="AM50" s="74"/>
      <c r="AN50" s="74"/>
      <c r="AO50" s="74"/>
      <c r="AP50" s="74"/>
      <c r="AQ50" s="74"/>
      <c r="AR50" s="74"/>
      <c r="AS50" s="75"/>
      <c r="AT50" s="61" t="n">
        <v>1</v>
      </c>
      <c r="AU50" s="62"/>
      <c r="AV50" s="74"/>
      <c r="AW50" s="74" t="n">
        <v>30</v>
      </c>
      <c r="AX50" s="74"/>
      <c r="AY50" s="74"/>
      <c r="AZ50" s="74"/>
      <c r="BA50" s="74"/>
      <c r="BB50" s="74"/>
      <c r="BC50" s="74"/>
      <c r="BD50" s="75"/>
      <c r="BE50" s="61" t="n">
        <v>1</v>
      </c>
      <c r="BF50" s="62"/>
      <c r="BG50" s="74"/>
      <c r="BH50" s="74" t="n">
        <v>60</v>
      </c>
      <c r="BI50" s="74"/>
      <c r="BJ50" s="74"/>
      <c r="BK50" s="74"/>
      <c r="BL50" s="74"/>
      <c r="BM50" s="74"/>
      <c r="BN50" s="74"/>
      <c r="BO50" s="75"/>
      <c r="BP50" s="61" t="n">
        <v>2</v>
      </c>
      <c r="BQ50" s="62"/>
      <c r="BR50" s="74"/>
      <c r="BS50" s="74"/>
      <c r="BT50" s="74"/>
      <c r="BU50" s="74"/>
      <c r="BV50" s="74"/>
      <c r="BW50" s="74"/>
      <c r="BX50" s="74"/>
      <c r="BY50" s="74"/>
      <c r="BZ50" s="75"/>
      <c r="CA50" s="61"/>
      <c r="CB50" s="62"/>
      <c r="CC50" s="74"/>
      <c r="CD50" s="74"/>
      <c r="CE50" s="74"/>
      <c r="CF50" s="74"/>
      <c r="CG50" s="74"/>
      <c r="CH50" s="74"/>
      <c r="CI50" s="74"/>
      <c r="CJ50" s="74"/>
      <c r="CK50" s="75"/>
      <c r="CL50" s="83"/>
      <c r="CM50" s="52"/>
    </row>
    <row r="51" customFormat="false" ht="12.75" hidden="false" customHeight="true" outlineLevel="0" collapsed="false">
      <c r="A51" s="47"/>
      <c r="B51" s="53" t="s">
        <v>101</v>
      </c>
      <c r="C51" s="64" t="s">
        <v>153</v>
      </c>
      <c r="D51" s="65"/>
      <c r="E51" s="66" t="s">
        <v>86</v>
      </c>
      <c r="F51" s="56" t="s">
        <v>86</v>
      </c>
      <c r="G51" s="66" t="s">
        <v>154</v>
      </c>
      <c r="H51" s="66"/>
      <c r="I51" s="66"/>
      <c r="J51" s="66" t="s">
        <v>90</v>
      </c>
      <c r="K51" s="57" t="n">
        <f aca="false">SUM(N51:W51,Y51:AH51,AJ51:AS51,AU51:BD51,BF51:BO51,BQ51:BZ51,CB51:CK51)</f>
        <v>30</v>
      </c>
      <c r="L51" s="58" t="n">
        <f aca="false">SUM(X51,AI51,AT51,BE51,BP51,CA51,CL51)</f>
        <v>2</v>
      </c>
      <c r="M51" s="58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61"/>
      <c r="Y51" s="62"/>
      <c r="Z51" s="74"/>
      <c r="AA51" s="74"/>
      <c r="AB51" s="74"/>
      <c r="AC51" s="74"/>
      <c r="AD51" s="74"/>
      <c r="AE51" s="74"/>
      <c r="AF51" s="74"/>
      <c r="AG51" s="74"/>
      <c r="AH51" s="75"/>
      <c r="AI51" s="61"/>
      <c r="AJ51" s="62" t="n">
        <v>30</v>
      </c>
      <c r="AK51" s="74"/>
      <c r="AL51" s="74"/>
      <c r="AM51" s="74"/>
      <c r="AN51" s="74"/>
      <c r="AO51" s="74"/>
      <c r="AP51" s="74"/>
      <c r="AQ51" s="74"/>
      <c r="AR51" s="74"/>
      <c r="AS51" s="75"/>
      <c r="AT51" s="61" t="n">
        <v>2</v>
      </c>
      <c r="AU51" s="62"/>
      <c r="AV51" s="74"/>
      <c r="AW51" s="74"/>
      <c r="AX51" s="74"/>
      <c r="AY51" s="74"/>
      <c r="AZ51" s="74"/>
      <c r="BA51" s="74"/>
      <c r="BB51" s="74"/>
      <c r="BC51" s="74"/>
      <c r="BD51" s="75"/>
      <c r="BE51" s="61"/>
      <c r="BF51" s="62"/>
      <c r="BG51" s="74"/>
      <c r="BH51" s="74"/>
      <c r="BI51" s="74"/>
      <c r="BJ51" s="74"/>
      <c r="BK51" s="74"/>
      <c r="BL51" s="74"/>
      <c r="BM51" s="74"/>
      <c r="BN51" s="74"/>
      <c r="BO51" s="75"/>
      <c r="BP51" s="61"/>
      <c r="BQ51" s="62"/>
      <c r="BR51" s="74"/>
      <c r="BS51" s="74"/>
      <c r="BT51" s="74"/>
      <c r="BU51" s="74"/>
      <c r="BV51" s="74"/>
      <c r="BW51" s="74"/>
      <c r="BX51" s="74"/>
      <c r="BY51" s="74"/>
      <c r="BZ51" s="75"/>
      <c r="CA51" s="61"/>
      <c r="CB51" s="62"/>
      <c r="CC51" s="74"/>
      <c r="CD51" s="74"/>
      <c r="CE51" s="74"/>
      <c r="CF51" s="74"/>
      <c r="CG51" s="74"/>
      <c r="CH51" s="74"/>
      <c r="CI51" s="74"/>
      <c r="CJ51" s="74"/>
      <c r="CK51" s="75"/>
      <c r="CL51" s="83"/>
      <c r="CM51" s="52"/>
    </row>
    <row r="52" customFormat="false" ht="12.75" hidden="false" customHeight="true" outlineLevel="0" collapsed="false">
      <c r="A52" s="47"/>
      <c r="B52" s="53" t="s">
        <v>104</v>
      </c>
      <c r="C52" s="64" t="s">
        <v>155</v>
      </c>
      <c r="D52" s="65"/>
      <c r="E52" s="66" t="s">
        <v>86</v>
      </c>
      <c r="F52" s="56" t="s">
        <v>86</v>
      </c>
      <c r="G52" s="66" t="s">
        <v>108</v>
      </c>
      <c r="H52" s="56"/>
      <c r="I52" s="56" t="s">
        <v>101</v>
      </c>
      <c r="J52" s="56"/>
      <c r="K52" s="57" t="n">
        <f aca="false">SUM(N52:W52,Y52:AH52,AJ52:AS52,AU52:BD52,BF52:BO52,BQ52:BZ52,CB52:CK52)</f>
        <v>0</v>
      </c>
      <c r="L52" s="58" t="n">
        <f aca="false">SUM(X52,AI52,AT52,BE52,BP52,CA52,CL52)</f>
        <v>8</v>
      </c>
      <c r="M52" s="58"/>
      <c r="N52" s="74"/>
      <c r="O52" s="74"/>
      <c r="P52" s="74"/>
      <c r="Q52" s="74"/>
      <c r="R52" s="74"/>
      <c r="S52" s="74"/>
      <c r="T52" s="74"/>
      <c r="U52" s="74"/>
      <c r="V52" s="74"/>
      <c r="W52" s="75"/>
      <c r="X52" s="61"/>
      <c r="Y52" s="62"/>
      <c r="Z52" s="74"/>
      <c r="AA52" s="74"/>
      <c r="AB52" s="74"/>
      <c r="AC52" s="74"/>
      <c r="AD52" s="74"/>
      <c r="AE52" s="74"/>
      <c r="AF52" s="74"/>
      <c r="AG52" s="74"/>
      <c r="AH52" s="75"/>
      <c r="AI52" s="61"/>
      <c r="AJ52" s="62"/>
      <c r="AK52" s="74"/>
      <c r="AL52" s="74"/>
      <c r="AM52" s="74"/>
      <c r="AN52" s="74"/>
      <c r="AO52" s="74"/>
      <c r="AP52" s="74"/>
      <c r="AQ52" s="74"/>
      <c r="AR52" s="74"/>
      <c r="AS52" s="75"/>
      <c r="AT52" s="61"/>
      <c r="AU52" s="62"/>
      <c r="AV52" s="74"/>
      <c r="AW52" s="74"/>
      <c r="AX52" s="74"/>
      <c r="AY52" s="74"/>
      <c r="AZ52" s="74"/>
      <c r="BA52" s="74"/>
      <c r="BB52" s="74"/>
      <c r="BC52" s="74"/>
      <c r="BD52" s="75"/>
      <c r="BE52" s="61"/>
      <c r="BF52" s="62"/>
      <c r="BG52" s="74"/>
      <c r="BH52" s="74"/>
      <c r="BI52" s="74"/>
      <c r="BJ52" s="74"/>
      <c r="BK52" s="74"/>
      <c r="BL52" s="74"/>
      <c r="BM52" s="74"/>
      <c r="BN52" s="74"/>
      <c r="BO52" s="75"/>
      <c r="BP52" s="61"/>
      <c r="BQ52" s="62"/>
      <c r="BR52" s="74"/>
      <c r="BS52" s="74"/>
      <c r="BT52" s="74"/>
      <c r="BU52" s="74"/>
      <c r="BV52" s="74"/>
      <c r="BW52" s="74"/>
      <c r="BX52" s="74"/>
      <c r="BY52" s="74"/>
      <c r="BZ52" s="75"/>
      <c r="CA52" s="61"/>
      <c r="CB52" s="62"/>
      <c r="CC52" s="74"/>
      <c r="CD52" s="74"/>
      <c r="CE52" s="74"/>
      <c r="CF52" s="74"/>
      <c r="CG52" s="74"/>
      <c r="CH52" s="74"/>
      <c r="CI52" s="74"/>
      <c r="CJ52" s="74"/>
      <c r="CK52" s="75"/>
      <c r="CL52" s="83" t="n">
        <v>8</v>
      </c>
      <c r="CM52" s="52"/>
    </row>
    <row r="53" customFormat="false" ht="12.75" hidden="false" customHeight="true" outlineLevel="0" collapsed="false">
      <c r="A53" s="47"/>
      <c r="B53" s="53" t="s">
        <v>116</v>
      </c>
      <c r="C53" s="64" t="s">
        <v>156</v>
      </c>
      <c r="D53" s="65"/>
      <c r="E53" s="66" t="s">
        <v>86</v>
      </c>
      <c r="F53" s="66" t="s">
        <v>86</v>
      </c>
      <c r="G53" s="66" t="s">
        <v>108</v>
      </c>
      <c r="H53" s="56"/>
      <c r="I53" s="56"/>
      <c r="J53" s="56" t="s">
        <v>101</v>
      </c>
      <c r="K53" s="57" t="n">
        <f aca="false">SUM(N53:W53,Y53:AH53,AJ53:AS53,AU53:BD53,BF53:BO53,BQ53:BZ53,CB53:CK53)</f>
        <v>45</v>
      </c>
      <c r="L53" s="58" t="n">
        <f aca="false">SUM(X53,AI53,AT53,BE53,BP53,CA53,CL53)</f>
        <v>2</v>
      </c>
      <c r="M53" s="58"/>
      <c r="N53" s="74"/>
      <c r="O53" s="74"/>
      <c r="P53" s="74"/>
      <c r="Q53" s="74"/>
      <c r="R53" s="74"/>
      <c r="S53" s="74"/>
      <c r="T53" s="74"/>
      <c r="U53" s="74"/>
      <c r="V53" s="74"/>
      <c r="W53" s="75"/>
      <c r="X53" s="61"/>
      <c r="Y53" s="62"/>
      <c r="Z53" s="74"/>
      <c r="AA53" s="74"/>
      <c r="AB53" s="74"/>
      <c r="AC53" s="74"/>
      <c r="AD53" s="74"/>
      <c r="AE53" s="74"/>
      <c r="AF53" s="74"/>
      <c r="AG53" s="74"/>
      <c r="AH53" s="75"/>
      <c r="AI53" s="61"/>
      <c r="AJ53" s="62"/>
      <c r="AK53" s="74"/>
      <c r="AL53" s="74"/>
      <c r="AM53" s="74"/>
      <c r="AN53" s="74"/>
      <c r="AO53" s="74"/>
      <c r="AP53" s="74"/>
      <c r="AQ53" s="74"/>
      <c r="AR53" s="74"/>
      <c r="AS53" s="75"/>
      <c r="AT53" s="61"/>
      <c r="AU53" s="62"/>
      <c r="AV53" s="74"/>
      <c r="AW53" s="74"/>
      <c r="AX53" s="74"/>
      <c r="AY53" s="74"/>
      <c r="AZ53" s="74"/>
      <c r="BA53" s="74"/>
      <c r="BB53" s="74"/>
      <c r="BC53" s="74"/>
      <c r="BD53" s="75"/>
      <c r="BE53" s="61"/>
      <c r="BF53" s="62"/>
      <c r="BG53" s="74"/>
      <c r="BH53" s="74"/>
      <c r="BI53" s="74"/>
      <c r="BJ53" s="74"/>
      <c r="BK53" s="74"/>
      <c r="BL53" s="74"/>
      <c r="BM53" s="74"/>
      <c r="BN53" s="74"/>
      <c r="BO53" s="75"/>
      <c r="BP53" s="61"/>
      <c r="BQ53" s="62"/>
      <c r="BR53" s="74"/>
      <c r="BS53" s="74"/>
      <c r="BT53" s="74"/>
      <c r="BU53" s="74"/>
      <c r="BV53" s="74"/>
      <c r="BW53" s="74"/>
      <c r="BX53" s="74"/>
      <c r="BY53" s="74"/>
      <c r="BZ53" s="75"/>
      <c r="CA53" s="61"/>
      <c r="CB53" s="62"/>
      <c r="CC53" s="74"/>
      <c r="CD53" s="74"/>
      <c r="CE53" s="74"/>
      <c r="CF53" s="74"/>
      <c r="CG53" s="74" t="n">
        <v>45</v>
      </c>
      <c r="CH53" s="74"/>
      <c r="CI53" s="74"/>
      <c r="CJ53" s="74"/>
      <c r="CK53" s="75"/>
      <c r="CL53" s="83" t="n">
        <v>2</v>
      </c>
      <c r="CM53" s="52"/>
    </row>
    <row r="54" customFormat="false" ht="12.75" hidden="false" customHeight="true" outlineLevel="0" collapsed="false">
      <c r="A54" s="47"/>
      <c r="B54" s="53" t="s">
        <v>118</v>
      </c>
      <c r="C54" s="64" t="s">
        <v>157</v>
      </c>
      <c r="D54" s="65"/>
      <c r="E54" s="66" t="s">
        <v>86</v>
      </c>
      <c r="F54" s="56" t="s">
        <v>86</v>
      </c>
      <c r="G54" s="66" t="s">
        <v>108</v>
      </c>
      <c r="H54" s="56"/>
      <c r="I54" s="56"/>
      <c r="J54" s="56" t="s">
        <v>101</v>
      </c>
      <c r="K54" s="57" t="n">
        <f aca="false">SUM(N54:W54,Y54:AH54,AJ54:AS54,AU54:BD54,BF54:BO54,BQ54:BZ54,CB54:CK54)</f>
        <v>30</v>
      </c>
      <c r="L54" s="58" t="n">
        <f aca="false">SUM(X54,AI54,AT54,BE54,BP54,CA54,CL54)</f>
        <v>2</v>
      </c>
      <c r="M54" s="58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61"/>
      <c r="Y54" s="62"/>
      <c r="Z54" s="74"/>
      <c r="AA54" s="74"/>
      <c r="AB54" s="74"/>
      <c r="AC54" s="74"/>
      <c r="AD54" s="74"/>
      <c r="AE54" s="74"/>
      <c r="AF54" s="74"/>
      <c r="AG54" s="74"/>
      <c r="AH54" s="75"/>
      <c r="AI54" s="61"/>
      <c r="AJ54" s="62"/>
      <c r="AK54" s="74"/>
      <c r="AL54" s="74"/>
      <c r="AM54" s="74"/>
      <c r="AN54" s="74"/>
      <c r="AO54" s="74"/>
      <c r="AP54" s="74"/>
      <c r="AQ54" s="74"/>
      <c r="AR54" s="74"/>
      <c r="AS54" s="75"/>
      <c r="AT54" s="61"/>
      <c r="AU54" s="62"/>
      <c r="AV54" s="74"/>
      <c r="AW54" s="74"/>
      <c r="AX54" s="74"/>
      <c r="AY54" s="74"/>
      <c r="AZ54" s="74"/>
      <c r="BA54" s="74"/>
      <c r="BB54" s="74"/>
      <c r="BC54" s="74"/>
      <c r="BD54" s="75"/>
      <c r="BE54" s="61"/>
      <c r="BF54" s="62"/>
      <c r="BG54" s="74"/>
      <c r="BH54" s="74"/>
      <c r="BI54" s="74"/>
      <c r="BJ54" s="74"/>
      <c r="BK54" s="74"/>
      <c r="BL54" s="74"/>
      <c r="BM54" s="74"/>
      <c r="BN54" s="74"/>
      <c r="BO54" s="75"/>
      <c r="BP54" s="61"/>
      <c r="BQ54" s="62"/>
      <c r="BR54" s="74"/>
      <c r="BS54" s="74"/>
      <c r="BT54" s="74"/>
      <c r="BU54" s="74"/>
      <c r="BV54" s="74"/>
      <c r="BW54" s="74"/>
      <c r="BX54" s="74"/>
      <c r="BY54" s="74"/>
      <c r="BZ54" s="75"/>
      <c r="CA54" s="61"/>
      <c r="CB54" s="62"/>
      <c r="CC54" s="74"/>
      <c r="CD54" s="74"/>
      <c r="CE54" s="74" t="n">
        <v>30</v>
      </c>
      <c r="CF54" s="74"/>
      <c r="CG54" s="74"/>
      <c r="CH54" s="74"/>
      <c r="CI54" s="74"/>
      <c r="CJ54" s="74"/>
      <c r="CK54" s="75"/>
      <c r="CL54" s="83" t="n">
        <v>2</v>
      </c>
      <c r="CM54" s="52"/>
    </row>
    <row r="55" customFormat="false" ht="12.75" hidden="false" customHeight="true" outlineLevel="0" collapsed="false">
      <c r="A55" s="47"/>
      <c r="B55" s="84" t="s">
        <v>158</v>
      </c>
      <c r="C55" s="84"/>
      <c r="D55" s="84"/>
      <c r="E55" s="84"/>
      <c r="F55" s="84"/>
      <c r="G55" s="84"/>
      <c r="H55" s="84"/>
      <c r="I55" s="84"/>
      <c r="J55" s="84"/>
      <c r="K55" s="85" t="n">
        <f aca="false">SUM(K14:K54)</f>
        <v>1725</v>
      </c>
      <c r="L55" s="85" t="n">
        <f aca="false">SUM(L14:L54)</f>
        <v>138</v>
      </c>
      <c r="M55" s="86" t="n">
        <f aca="false">L55/210</f>
        <v>0.657142857142857</v>
      </c>
      <c r="N55" s="87" t="n">
        <f aca="false">SUM(N2:N54)</f>
        <v>150</v>
      </c>
      <c r="O55" s="87" t="n">
        <f aca="false">SUM(O2:O54)</f>
        <v>60</v>
      </c>
      <c r="P55" s="87" t="n">
        <f aca="false">SUM(P2:P54)</f>
        <v>0</v>
      </c>
      <c r="Q55" s="87" t="n">
        <f aca="false">SUM(Q2:Q54)</f>
        <v>0</v>
      </c>
      <c r="R55" s="87" t="n">
        <f aca="false">SUM(R2:R54)</f>
        <v>120</v>
      </c>
      <c r="S55" s="87" t="n">
        <f aca="false">SUM(S2:S54)</f>
        <v>30</v>
      </c>
      <c r="T55" s="87" t="n">
        <f aca="false">SUM(T2:T54)</f>
        <v>0</v>
      </c>
      <c r="U55" s="87" t="n">
        <f aca="false">SUM(U2:U54)</f>
        <v>0</v>
      </c>
      <c r="V55" s="87" t="n">
        <f aca="false">SUM(V2:V54)</f>
        <v>0</v>
      </c>
      <c r="W55" s="87" t="n">
        <f aca="false">SUM(W2:W54)</f>
        <v>0</v>
      </c>
      <c r="X55" s="87" t="n">
        <f aca="false">SUM(X2:X54)</f>
        <v>30</v>
      </c>
      <c r="Y55" s="87" t="n">
        <f aca="false">SUM(Y2:Y54)</f>
        <v>150</v>
      </c>
      <c r="Z55" s="87" t="n">
        <f aca="false">SUM(Z2:Z54)</f>
        <v>15</v>
      </c>
      <c r="AA55" s="87" t="n">
        <f aca="false">SUM(AA2:AA54)</f>
        <v>30</v>
      </c>
      <c r="AB55" s="87" t="n">
        <f aca="false">SUM(AB2:AB54)</f>
        <v>0</v>
      </c>
      <c r="AC55" s="87" t="n">
        <f aca="false">SUM(AC2:AC54)</f>
        <v>60</v>
      </c>
      <c r="AD55" s="87" t="n">
        <f aca="false">SUM(AD2:AD54)</f>
        <v>135</v>
      </c>
      <c r="AE55" s="87" t="n">
        <f aca="false">SUM(AE2:AE54)</f>
        <v>0</v>
      </c>
      <c r="AF55" s="87" t="n">
        <f aca="false">SUM(AF2:AF54)</f>
        <v>0</v>
      </c>
      <c r="AG55" s="87" t="n">
        <f aca="false">SUM(AG2:AG54)</f>
        <v>0</v>
      </c>
      <c r="AH55" s="87" t="n">
        <f aca="false">SUM(AH2:AH54)</f>
        <v>0</v>
      </c>
      <c r="AI55" s="87" t="n">
        <f aca="false">SUM(AI2:AI54)</f>
        <v>30</v>
      </c>
      <c r="AJ55" s="87" t="n">
        <f aca="false">SUM(AJ2:AJ54)</f>
        <v>150</v>
      </c>
      <c r="AK55" s="87" t="n">
        <f aca="false">SUM(AK2:AK54)</f>
        <v>0</v>
      </c>
      <c r="AL55" s="87" t="n">
        <f aca="false">SUM(AL2:AL54)</f>
        <v>30</v>
      </c>
      <c r="AM55" s="87" t="n">
        <f aca="false">SUM(AM2:AM54)</f>
        <v>30</v>
      </c>
      <c r="AN55" s="87" t="n">
        <f aca="false">SUM(AN2:AN54)</f>
        <v>15</v>
      </c>
      <c r="AO55" s="88" t="n">
        <f aca="false">SUM(AO2:AO54)</f>
        <v>120</v>
      </c>
      <c r="AP55" s="87" t="n">
        <f aca="false">SUM(AP2:AP54)</f>
        <v>0</v>
      </c>
      <c r="AQ55" s="87" t="n">
        <f aca="false">SUM(AQ2:AQ54)</f>
        <v>0</v>
      </c>
      <c r="AR55" s="87" t="n">
        <f aca="false">SUM(AR2:AR54)</f>
        <v>45</v>
      </c>
      <c r="AS55" s="87" t="n">
        <f aca="false">SUM(AS2:AS54)</f>
        <v>0</v>
      </c>
      <c r="AT55" s="87" t="n">
        <f aca="false">SUM(AT2:AT54)</f>
        <v>30</v>
      </c>
      <c r="AU55" s="87" t="n">
        <f aca="false">SUM(AU2:AU54)</f>
        <v>155</v>
      </c>
      <c r="AV55" s="87" t="n">
        <f aca="false">SUM(AV2:AV54)</f>
        <v>0</v>
      </c>
      <c r="AW55" s="87" t="n">
        <f aca="false">SUM(AW2:AW54)</f>
        <v>30</v>
      </c>
      <c r="AX55" s="87" t="n">
        <f aca="false">SUM(AX2:AX54)</f>
        <v>0</v>
      </c>
      <c r="AY55" s="87" t="n">
        <f aca="false">SUM(AY2:AY54)</f>
        <v>0</v>
      </c>
      <c r="AZ55" s="87" t="n">
        <f aca="false">SUM(AZ2:AZ54)</f>
        <v>220</v>
      </c>
      <c r="BA55" s="87" t="n">
        <f aca="false">SUM(BA2:BA54)</f>
        <v>0</v>
      </c>
      <c r="BB55" s="87" t="n">
        <f aca="false">SUM(BB2:BB54)</f>
        <v>0</v>
      </c>
      <c r="BC55" s="87" t="n">
        <f aca="false">SUM(BC2:BC54)</f>
        <v>15</v>
      </c>
      <c r="BD55" s="87" t="n">
        <f aca="false">SUM(BD2:BD54)</f>
        <v>0</v>
      </c>
      <c r="BE55" s="87" t="n">
        <f aca="false">SUM(BE2:BE54)</f>
        <v>30</v>
      </c>
      <c r="BF55" s="87" t="n">
        <f aca="false">SUM(BF2:BF54)</f>
        <v>0</v>
      </c>
      <c r="BG55" s="87" t="n">
        <f aca="false">SUM(BG2:BG54)</f>
        <v>0</v>
      </c>
      <c r="BH55" s="87" t="n">
        <f aca="false">SUM(BH2:BH54)</f>
        <v>60</v>
      </c>
      <c r="BI55" s="87" t="n">
        <f aca="false">SUM(BI2:BI54)</f>
        <v>0</v>
      </c>
      <c r="BJ55" s="87" t="n">
        <f aca="false">SUM(BJ2:BJ54)</f>
        <v>0</v>
      </c>
      <c r="BK55" s="87" t="n">
        <f aca="false">SUM(BK2:BK54)</f>
        <v>0</v>
      </c>
      <c r="BL55" s="87" t="n">
        <f aca="false">SUM(BL2:BL54)</f>
        <v>0</v>
      </c>
      <c r="BM55" s="87" t="n">
        <f aca="false">SUM(BM2:BM54)</f>
        <v>0</v>
      </c>
      <c r="BN55" s="87" t="n">
        <f aca="false">SUM(BN2:BN54)</f>
        <v>30</v>
      </c>
      <c r="BO55" s="87" t="n">
        <f aca="false">SUM(BO2:BO54)</f>
        <v>0</v>
      </c>
      <c r="BP55" s="87" t="n">
        <f aca="false">SUM(BP2:BP54)</f>
        <v>6</v>
      </c>
      <c r="BQ55" s="87" t="n">
        <f aca="false">SUM(BQ2:BQ54)</f>
        <v>0</v>
      </c>
      <c r="BR55" s="87" t="n">
        <f aca="false">SUM(BR2:BR54)</f>
        <v>0</v>
      </c>
      <c r="BS55" s="87" t="n">
        <f aca="false">SUM(BS2:BS54)</f>
        <v>0</v>
      </c>
      <c r="BT55" s="87" t="n">
        <f aca="false">SUM(BT2:BT54)</f>
        <v>0</v>
      </c>
      <c r="BU55" s="87" t="n">
        <f aca="false">SUM(BU2:BU54)</f>
        <v>0</v>
      </c>
      <c r="BV55" s="87" t="n">
        <f aca="false">SUM(BV2:BV54)</f>
        <v>0</v>
      </c>
      <c r="BW55" s="87" t="n">
        <f aca="false">SUM(BW2:BW54)</f>
        <v>0</v>
      </c>
      <c r="BX55" s="87" t="n">
        <f aca="false">SUM(BX2:BX54)</f>
        <v>0</v>
      </c>
      <c r="BY55" s="87" t="n">
        <f aca="false">SUM(BY2:BY54)</f>
        <v>0</v>
      </c>
      <c r="BZ55" s="87" t="n">
        <f aca="false">SUM(BZ2:BZ54)</f>
        <v>0</v>
      </c>
      <c r="CA55" s="87" t="n">
        <f aca="false">SUM(CA2:CA54)</f>
        <v>0</v>
      </c>
      <c r="CB55" s="87" t="n">
        <f aca="false">SUM(CB2:CB54)</f>
        <v>0</v>
      </c>
      <c r="CC55" s="87" t="n">
        <f aca="false">SUM(CC2:CC54)</f>
        <v>0</v>
      </c>
      <c r="CD55" s="87" t="n">
        <f aca="false">SUM(CD2:CD54)</f>
        <v>0</v>
      </c>
      <c r="CE55" s="87" t="n">
        <f aca="false">SUM(CE2:CE54)</f>
        <v>30</v>
      </c>
      <c r="CF55" s="87" t="n">
        <f aca="false">SUM(CF2:CF54)</f>
        <v>0</v>
      </c>
      <c r="CG55" s="87" t="n">
        <f aca="false">SUM(CG2:CG54)</f>
        <v>45</v>
      </c>
      <c r="CH55" s="87" t="n">
        <f aca="false">SUM(CH2:CH54)</f>
        <v>0</v>
      </c>
      <c r="CI55" s="87" t="n">
        <f aca="false">SUM(CI2:CI54)</f>
        <v>0</v>
      </c>
      <c r="CJ55" s="87" t="n">
        <f aca="false">SUM(CJ2:CJ54)</f>
        <v>0</v>
      </c>
      <c r="CK55" s="87" t="n">
        <f aca="false">SUM(CK2:CK54)</f>
        <v>0</v>
      </c>
      <c r="CL55" s="87" t="n">
        <f aca="false">SUM(CL2:CL54)</f>
        <v>12</v>
      </c>
      <c r="CM55" s="89"/>
    </row>
    <row r="56" customFormat="false" ht="12.75" hidden="false" customHeight="true" outlineLevel="0" collapsed="false">
      <c r="A56" s="47"/>
      <c r="B56" s="90" t="s">
        <v>159</v>
      </c>
      <c r="C56" s="90"/>
      <c r="D56" s="91"/>
      <c r="E56" s="90"/>
      <c r="F56" s="90"/>
      <c r="G56" s="90"/>
      <c r="H56" s="90"/>
      <c r="I56" s="90"/>
      <c r="J56" s="90"/>
      <c r="K56" s="90"/>
      <c r="L56" s="90"/>
      <c r="M56" s="90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2"/>
    </row>
    <row r="57" customFormat="false" ht="12.75" hidden="false" customHeight="true" outlineLevel="0" collapsed="false">
      <c r="A57" s="47"/>
      <c r="B57" s="92" t="s">
        <v>160</v>
      </c>
      <c r="C57" s="92"/>
      <c r="D57" s="93"/>
      <c r="E57" s="94"/>
      <c r="F57" s="94"/>
      <c r="G57" s="94"/>
      <c r="H57" s="95"/>
      <c r="I57" s="95"/>
      <c r="J57" s="95"/>
      <c r="K57" s="94"/>
      <c r="L57" s="94"/>
      <c r="M57" s="94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2"/>
    </row>
    <row r="58" customFormat="false" ht="15" hidden="false" customHeight="true" outlineLevel="0" collapsed="false">
      <c r="A58" s="47"/>
      <c r="B58" s="96" t="n">
        <v>1</v>
      </c>
      <c r="C58" s="97" t="s">
        <v>161</v>
      </c>
      <c r="D58" s="98"/>
      <c r="E58" s="98" t="s">
        <v>86</v>
      </c>
      <c r="F58" s="98" t="s">
        <v>85</v>
      </c>
      <c r="G58" s="99" t="s">
        <v>108</v>
      </c>
      <c r="H58" s="98"/>
      <c r="I58" s="98" t="n">
        <v>5</v>
      </c>
      <c r="J58" s="100" t="s">
        <v>95</v>
      </c>
      <c r="K58" s="101" t="n">
        <f aca="false">SUM(N58:W58,Y58:AH58,AJ58:AS58,AU58:BD58,BF58:BO58,BQ58:BZ58,CB58:CK58)</f>
        <v>30</v>
      </c>
      <c r="L58" s="98" t="n">
        <f aca="false">SUM(X58,AI58,AT58,BE58,BP58,CA58,CL58)</f>
        <v>3</v>
      </c>
      <c r="M58" s="98" t="s">
        <v>162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102"/>
      <c r="Y58" s="78"/>
      <c r="Z58" s="77"/>
      <c r="AA58" s="77"/>
      <c r="AB58" s="77"/>
      <c r="AC58" s="77"/>
      <c r="AD58" s="77"/>
      <c r="AE58" s="77"/>
      <c r="AF58" s="77"/>
      <c r="AG58" s="77"/>
      <c r="AH58" s="77"/>
      <c r="AI58" s="102"/>
      <c r="AJ58" s="78"/>
      <c r="AK58" s="77"/>
      <c r="AL58" s="77"/>
      <c r="AM58" s="77"/>
      <c r="AN58" s="77"/>
      <c r="AO58" s="77"/>
      <c r="AP58" s="77"/>
      <c r="AQ58" s="77"/>
      <c r="AR58" s="77"/>
      <c r="AS58" s="77"/>
      <c r="AT58" s="102"/>
      <c r="AU58" s="78"/>
      <c r="AV58" s="77"/>
      <c r="AW58" s="77"/>
      <c r="AX58" s="77"/>
      <c r="AY58" s="77"/>
      <c r="AZ58" s="77"/>
      <c r="BA58" s="77"/>
      <c r="BB58" s="77"/>
      <c r="BC58" s="77"/>
      <c r="BD58" s="77"/>
      <c r="BE58" s="102"/>
      <c r="BF58" s="78"/>
      <c r="BG58" s="77"/>
      <c r="BH58" s="77"/>
      <c r="BI58" s="77"/>
      <c r="BJ58" s="77"/>
      <c r="BK58" s="77" t="n">
        <v>15</v>
      </c>
      <c r="BL58" s="77"/>
      <c r="BM58" s="77"/>
      <c r="BN58" s="77" t="n">
        <v>15</v>
      </c>
      <c r="BO58" s="77"/>
      <c r="BP58" s="102" t="n">
        <v>3</v>
      </c>
      <c r="BQ58" s="78"/>
      <c r="BR58" s="77"/>
      <c r="BS58" s="77"/>
      <c r="BT58" s="77"/>
      <c r="BU58" s="77"/>
      <c r="BV58" s="77"/>
      <c r="BW58" s="77"/>
      <c r="BX58" s="77"/>
      <c r="BY58" s="77"/>
      <c r="BZ58" s="77"/>
      <c r="CA58" s="102"/>
      <c r="CB58" s="78"/>
      <c r="CC58" s="77"/>
      <c r="CD58" s="77"/>
      <c r="CE58" s="77"/>
      <c r="CF58" s="77"/>
      <c r="CG58" s="77"/>
      <c r="CH58" s="77"/>
      <c r="CI58" s="77"/>
      <c r="CJ58" s="77"/>
      <c r="CK58" s="77"/>
      <c r="CL58" s="102"/>
      <c r="CM58" s="52"/>
    </row>
    <row r="59" customFormat="false" ht="15" hidden="false" customHeight="true" outlineLevel="0" collapsed="false">
      <c r="A59" s="47"/>
      <c r="B59" s="96" t="n">
        <v>2</v>
      </c>
      <c r="C59" s="97" t="s">
        <v>163</v>
      </c>
      <c r="D59" s="98"/>
      <c r="E59" s="98" t="s">
        <v>86</v>
      </c>
      <c r="F59" s="98" t="s">
        <v>85</v>
      </c>
      <c r="G59" s="99" t="s">
        <v>108</v>
      </c>
      <c r="H59" s="98"/>
      <c r="I59" s="98" t="n">
        <v>5</v>
      </c>
      <c r="J59" s="100" t="s">
        <v>95</v>
      </c>
      <c r="K59" s="101" t="n">
        <f aca="false">SUM(N59:W59,Y59:AH59,AJ59:AS59,AU59:BD59,BF59:BO59,BQ59:BZ59,CB59:CK59)</f>
        <v>60</v>
      </c>
      <c r="L59" s="98" t="n">
        <f aca="false">SUM(X59,AI59,AT59,BE59,BP59,CA59,CL59)</f>
        <v>3</v>
      </c>
      <c r="M59" s="98" t="s">
        <v>162</v>
      </c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102"/>
      <c r="Y59" s="78"/>
      <c r="Z59" s="77"/>
      <c r="AA59" s="77"/>
      <c r="AB59" s="77"/>
      <c r="AC59" s="77"/>
      <c r="AD59" s="77"/>
      <c r="AE59" s="77"/>
      <c r="AF59" s="77"/>
      <c r="AG59" s="77"/>
      <c r="AH59" s="77"/>
      <c r="AI59" s="102"/>
      <c r="AJ59" s="78"/>
      <c r="AK59" s="77"/>
      <c r="AL59" s="77"/>
      <c r="AM59" s="77"/>
      <c r="AN59" s="77"/>
      <c r="AO59" s="77"/>
      <c r="AP59" s="77"/>
      <c r="AQ59" s="77"/>
      <c r="AR59" s="77"/>
      <c r="AS59" s="77"/>
      <c r="AT59" s="102"/>
      <c r="AU59" s="78"/>
      <c r="AV59" s="77"/>
      <c r="AW59" s="77"/>
      <c r="AX59" s="77"/>
      <c r="AY59" s="77"/>
      <c r="AZ59" s="77"/>
      <c r="BA59" s="77"/>
      <c r="BB59" s="77"/>
      <c r="BC59" s="77"/>
      <c r="BD59" s="77"/>
      <c r="BE59" s="102"/>
      <c r="BF59" s="78" t="n">
        <v>30</v>
      </c>
      <c r="BG59" s="77"/>
      <c r="BH59" s="77"/>
      <c r="BI59" s="77"/>
      <c r="BJ59" s="77"/>
      <c r="BK59" s="77" t="n">
        <v>30</v>
      </c>
      <c r="BL59" s="77"/>
      <c r="BM59" s="77"/>
      <c r="BN59" s="77"/>
      <c r="BO59" s="77"/>
      <c r="BP59" s="102" t="n">
        <v>3</v>
      </c>
      <c r="BQ59" s="78"/>
      <c r="BR59" s="77"/>
      <c r="BS59" s="77"/>
      <c r="BT59" s="77"/>
      <c r="BU59" s="77"/>
      <c r="BV59" s="77"/>
      <c r="BW59" s="77"/>
      <c r="BX59" s="77"/>
      <c r="BY59" s="77"/>
      <c r="BZ59" s="77"/>
      <c r="CA59" s="102"/>
      <c r="CB59" s="78"/>
      <c r="CC59" s="77"/>
      <c r="CD59" s="77"/>
      <c r="CE59" s="77"/>
      <c r="CF59" s="77"/>
      <c r="CG59" s="77"/>
      <c r="CH59" s="77"/>
      <c r="CI59" s="77"/>
      <c r="CJ59" s="77"/>
      <c r="CK59" s="77"/>
      <c r="CL59" s="102"/>
      <c r="CM59" s="52"/>
    </row>
    <row r="60" customFormat="false" ht="15" hidden="false" customHeight="true" outlineLevel="0" collapsed="false">
      <c r="A60" s="47"/>
      <c r="B60" s="96" t="n">
        <v>3</v>
      </c>
      <c r="C60" s="103" t="s">
        <v>164</v>
      </c>
      <c r="D60" s="100"/>
      <c r="E60" s="98" t="s">
        <v>86</v>
      </c>
      <c r="F60" s="98" t="s">
        <v>85</v>
      </c>
      <c r="G60" s="99" t="s">
        <v>108</v>
      </c>
      <c r="H60" s="100" t="s">
        <v>95</v>
      </c>
      <c r="I60" s="100"/>
      <c r="J60" s="100" t="s">
        <v>95</v>
      </c>
      <c r="K60" s="101" t="n">
        <f aca="false">SUM(N60:W60,Y60:AH60,AJ60:AS60,AU60:BD60,BF60:BO60,BQ60:BZ60,CB60:CK60)</f>
        <v>60</v>
      </c>
      <c r="L60" s="98" t="n">
        <f aca="false">SUM(X60,AI60,AT60,BE60,BP60,CA60,CL60)</f>
        <v>5</v>
      </c>
      <c r="M60" s="98" t="s">
        <v>162</v>
      </c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102"/>
      <c r="Y60" s="78"/>
      <c r="Z60" s="77"/>
      <c r="AA60" s="77"/>
      <c r="AB60" s="77"/>
      <c r="AC60" s="77"/>
      <c r="AD60" s="77"/>
      <c r="AE60" s="77"/>
      <c r="AF60" s="77"/>
      <c r="AG60" s="77"/>
      <c r="AH60" s="77"/>
      <c r="AI60" s="102"/>
      <c r="AJ60" s="78"/>
      <c r="AK60" s="77"/>
      <c r="AL60" s="77"/>
      <c r="AM60" s="77"/>
      <c r="AN60" s="77"/>
      <c r="AO60" s="77"/>
      <c r="AP60" s="77"/>
      <c r="AQ60" s="77"/>
      <c r="AR60" s="77"/>
      <c r="AS60" s="77"/>
      <c r="AT60" s="102"/>
      <c r="AU60" s="78"/>
      <c r="AV60" s="77"/>
      <c r="AW60" s="77"/>
      <c r="AX60" s="77"/>
      <c r="AY60" s="77"/>
      <c r="AZ60" s="77"/>
      <c r="BA60" s="77"/>
      <c r="BB60" s="77"/>
      <c r="BC60" s="77"/>
      <c r="BD60" s="77"/>
      <c r="BE60" s="102"/>
      <c r="BF60" s="77" t="n">
        <v>30</v>
      </c>
      <c r="BG60" s="77"/>
      <c r="BH60" s="77"/>
      <c r="BI60" s="77"/>
      <c r="BJ60" s="77"/>
      <c r="BK60" s="77" t="n">
        <v>30</v>
      </c>
      <c r="BL60" s="77"/>
      <c r="BM60" s="77"/>
      <c r="BN60" s="77"/>
      <c r="BO60" s="77"/>
      <c r="BP60" s="102" t="n">
        <v>5</v>
      </c>
      <c r="BQ60" s="78"/>
      <c r="BR60" s="77"/>
      <c r="BS60" s="77"/>
      <c r="BT60" s="77"/>
      <c r="BU60" s="77"/>
      <c r="BV60" s="77"/>
      <c r="BW60" s="77"/>
      <c r="BX60" s="77"/>
      <c r="BY60" s="77"/>
      <c r="BZ60" s="77"/>
      <c r="CA60" s="102"/>
      <c r="CB60" s="78"/>
      <c r="CC60" s="77"/>
      <c r="CD60" s="77"/>
      <c r="CE60" s="77"/>
      <c r="CF60" s="77"/>
      <c r="CG60" s="77"/>
      <c r="CH60" s="77"/>
      <c r="CI60" s="77"/>
      <c r="CJ60" s="77"/>
      <c r="CK60" s="77"/>
      <c r="CL60" s="102"/>
      <c r="CM60" s="52"/>
    </row>
    <row r="61" customFormat="false" ht="15" hidden="false" customHeight="true" outlineLevel="0" collapsed="false">
      <c r="A61" s="47"/>
      <c r="B61" s="96" t="n">
        <v>4</v>
      </c>
      <c r="C61" s="97" t="s">
        <v>165</v>
      </c>
      <c r="D61" s="98"/>
      <c r="E61" s="98" t="s">
        <v>86</v>
      </c>
      <c r="F61" s="98" t="s">
        <v>85</v>
      </c>
      <c r="G61" s="99" t="s">
        <v>108</v>
      </c>
      <c r="H61" s="98"/>
      <c r="I61" s="98" t="n">
        <v>5</v>
      </c>
      <c r="J61" s="100" t="s">
        <v>95</v>
      </c>
      <c r="K61" s="101" t="n">
        <f aca="false">SUM(N61:W61,Y61:AH61,AJ61:AS61,AU61:BD61,BF61:BO61,BQ61:BZ61,CB61:CK61)</f>
        <v>45</v>
      </c>
      <c r="L61" s="98" t="n">
        <f aca="false">SUM(X61,AI61,AT61,BE61,BP61,CA61,CL61)</f>
        <v>3</v>
      </c>
      <c r="M61" s="98" t="s">
        <v>162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102"/>
      <c r="Y61" s="78"/>
      <c r="Z61" s="77"/>
      <c r="AA61" s="77"/>
      <c r="AB61" s="77"/>
      <c r="AC61" s="77"/>
      <c r="AD61" s="77"/>
      <c r="AE61" s="77"/>
      <c r="AF61" s="77"/>
      <c r="AG61" s="77"/>
      <c r="AH61" s="77"/>
      <c r="AI61" s="102"/>
      <c r="AJ61" s="78"/>
      <c r="AK61" s="77"/>
      <c r="AL61" s="77"/>
      <c r="AM61" s="77"/>
      <c r="AN61" s="77"/>
      <c r="AO61" s="77"/>
      <c r="AP61" s="77"/>
      <c r="AQ61" s="77"/>
      <c r="AR61" s="77"/>
      <c r="AS61" s="77"/>
      <c r="AT61" s="102"/>
      <c r="AU61" s="78"/>
      <c r="AV61" s="77"/>
      <c r="AW61" s="77"/>
      <c r="AX61" s="77"/>
      <c r="AY61" s="77"/>
      <c r="AZ61" s="77"/>
      <c r="BA61" s="77"/>
      <c r="BB61" s="77"/>
      <c r="BC61" s="77"/>
      <c r="BD61" s="77"/>
      <c r="BE61" s="102"/>
      <c r="BF61" s="78" t="n">
        <v>15</v>
      </c>
      <c r="BG61" s="77"/>
      <c r="BH61" s="77"/>
      <c r="BI61" s="77"/>
      <c r="BJ61" s="77"/>
      <c r="BK61" s="77" t="n">
        <v>30</v>
      </c>
      <c r="BL61" s="77"/>
      <c r="BM61" s="77"/>
      <c r="BN61" s="77"/>
      <c r="BO61" s="77"/>
      <c r="BP61" s="102" t="n">
        <v>3</v>
      </c>
      <c r="BQ61" s="78"/>
      <c r="BR61" s="77"/>
      <c r="BS61" s="77"/>
      <c r="BT61" s="77"/>
      <c r="BU61" s="77"/>
      <c r="BV61" s="77"/>
      <c r="BW61" s="77"/>
      <c r="BX61" s="77"/>
      <c r="BY61" s="77"/>
      <c r="BZ61" s="77"/>
      <c r="CA61" s="102"/>
      <c r="CB61" s="78"/>
      <c r="CC61" s="77"/>
      <c r="CD61" s="77"/>
      <c r="CE61" s="77"/>
      <c r="CF61" s="77"/>
      <c r="CG61" s="77"/>
      <c r="CH61" s="77"/>
      <c r="CI61" s="77"/>
      <c r="CJ61" s="77"/>
      <c r="CK61" s="77"/>
      <c r="CL61" s="102"/>
      <c r="CM61" s="52"/>
    </row>
    <row r="62" customFormat="false" ht="15" hidden="false" customHeight="true" outlineLevel="0" collapsed="false">
      <c r="A62" s="47"/>
      <c r="B62" s="96" t="n">
        <v>5</v>
      </c>
      <c r="C62" s="97" t="s">
        <v>166</v>
      </c>
      <c r="D62" s="98"/>
      <c r="E62" s="98" t="s">
        <v>86</v>
      </c>
      <c r="F62" s="98" t="s">
        <v>85</v>
      </c>
      <c r="G62" s="99" t="s">
        <v>108</v>
      </c>
      <c r="H62" s="98"/>
      <c r="I62" s="98" t="n">
        <v>5</v>
      </c>
      <c r="J62" s="98" t="n">
        <v>5</v>
      </c>
      <c r="K62" s="101" t="n">
        <f aca="false">SUM(N62:W62,Y62:AH62,AJ62:AS62,AU62:BD62,BF62:BO62,BQ62:BZ62,CB62:CK62)</f>
        <v>45</v>
      </c>
      <c r="L62" s="98" t="n">
        <f aca="false">SUM(X62,AI62,AT62,BE62,BP62,CA62,CL62)</f>
        <v>3</v>
      </c>
      <c r="M62" s="98" t="s">
        <v>162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102"/>
      <c r="Y62" s="78"/>
      <c r="Z62" s="77"/>
      <c r="AA62" s="77"/>
      <c r="AB62" s="77"/>
      <c r="AC62" s="77"/>
      <c r="AD62" s="77"/>
      <c r="AE62" s="77"/>
      <c r="AF62" s="77"/>
      <c r="AG62" s="77"/>
      <c r="AH62" s="77"/>
      <c r="AI62" s="102"/>
      <c r="AJ62" s="78"/>
      <c r="AK62" s="77"/>
      <c r="AL62" s="77"/>
      <c r="AM62" s="77"/>
      <c r="AN62" s="77"/>
      <c r="AO62" s="77"/>
      <c r="AP62" s="77"/>
      <c r="AQ62" s="77"/>
      <c r="AR62" s="77"/>
      <c r="AS62" s="77"/>
      <c r="AT62" s="102"/>
      <c r="AU62" s="78"/>
      <c r="AV62" s="77"/>
      <c r="AW62" s="77"/>
      <c r="AX62" s="77"/>
      <c r="AY62" s="77"/>
      <c r="AZ62" s="77"/>
      <c r="BA62" s="77"/>
      <c r="BB62" s="77"/>
      <c r="BC62" s="77"/>
      <c r="BD62" s="77"/>
      <c r="BE62" s="102"/>
      <c r="BF62" s="78" t="n">
        <v>15</v>
      </c>
      <c r="BG62" s="77"/>
      <c r="BH62" s="77"/>
      <c r="BI62" s="77"/>
      <c r="BJ62" s="77"/>
      <c r="BK62" s="77" t="n">
        <v>30</v>
      </c>
      <c r="BL62" s="77"/>
      <c r="BM62" s="77"/>
      <c r="BN62" s="77"/>
      <c r="BO62" s="77"/>
      <c r="BP62" s="102" t="n">
        <v>3</v>
      </c>
      <c r="BQ62" s="78"/>
      <c r="BR62" s="77"/>
      <c r="BS62" s="77"/>
      <c r="BT62" s="77"/>
      <c r="BU62" s="77"/>
      <c r="BV62" s="77"/>
      <c r="BW62" s="77"/>
      <c r="BX62" s="77"/>
      <c r="BY62" s="79"/>
      <c r="BZ62" s="77"/>
      <c r="CA62" s="102"/>
      <c r="CB62" s="78"/>
      <c r="CC62" s="77"/>
      <c r="CD62" s="77"/>
      <c r="CE62" s="77"/>
      <c r="CF62" s="77"/>
      <c r="CG62" s="77"/>
      <c r="CH62" s="77"/>
      <c r="CI62" s="77"/>
      <c r="CJ62" s="77"/>
      <c r="CK62" s="77"/>
      <c r="CL62" s="102"/>
      <c r="CM62" s="52"/>
    </row>
    <row r="63" customFormat="false" ht="15" hidden="false" customHeight="true" outlineLevel="0" collapsed="false">
      <c r="A63" s="47"/>
      <c r="B63" s="96" t="n">
        <v>6</v>
      </c>
      <c r="C63" s="104" t="s">
        <v>167</v>
      </c>
      <c r="D63" s="105"/>
      <c r="E63" s="98" t="s">
        <v>86</v>
      </c>
      <c r="F63" s="98" t="s">
        <v>85</v>
      </c>
      <c r="G63" s="99" t="s">
        <v>108</v>
      </c>
      <c r="H63" s="98"/>
      <c r="I63" s="98" t="n">
        <v>5</v>
      </c>
      <c r="J63" s="100" t="s">
        <v>95</v>
      </c>
      <c r="K63" s="101" t="n">
        <f aca="false">SUM(N63:W63,Y63:AH63,AJ63:AS63,AU63:BD63,BF63:BO63,BQ63:BZ63,CB63:CK63)</f>
        <v>45</v>
      </c>
      <c r="L63" s="98" t="n">
        <f aca="false">SUM(X63,AI63,AT63,BE63,BP63,CA63,CL63)</f>
        <v>3</v>
      </c>
      <c r="M63" s="98" t="s">
        <v>162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102"/>
      <c r="Y63" s="78"/>
      <c r="Z63" s="77"/>
      <c r="AA63" s="77"/>
      <c r="AB63" s="77"/>
      <c r="AC63" s="77"/>
      <c r="AD63" s="77"/>
      <c r="AE63" s="77"/>
      <c r="AF63" s="77"/>
      <c r="AG63" s="77"/>
      <c r="AH63" s="77"/>
      <c r="AI63" s="102"/>
      <c r="AJ63" s="78"/>
      <c r="AK63" s="77"/>
      <c r="AL63" s="77"/>
      <c r="AM63" s="77"/>
      <c r="AN63" s="77"/>
      <c r="AO63" s="77"/>
      <c r="AP63" s="77"/>
      <c r="AQ63" s="77"/>
      <c r="AR63" s="77"/>
      <c r="AS63" s="77"/>
      <c r="AT63" s="102"/>
      <c r="AU63" s="78"/>
      <c r="AV63" s="77"/>
      <c r="AW63" s="77"/>
      <c r="AX63" s="77"/>
      <c r="AY63" s="77"/>
      <c r="AZ63" s="77"/>
      <c r="BA63" s="77"/>
      <c r="BB63" s="77"/>
      <c r="BC63" s="77"/>
      <c r="BD63" s="77"/>
      <c r="BE63" s="102"/>
      <c r="BF63" s="78" t="n">
        <v>15</v>
      </c>
      <c r="BG63" s="77"/>
      <c r="BH63" s="77"/>
      <c r="BI63" s="77"/>
      <c r="BJ63" s="77"/>
      <c r="BK63" s="77" t="n">
        <v>30</v>
      </c>
      <c r="BL63" s="77"/>
      <c r="BM63" s="77"/>
      <c r="BN63" s="77"/>
      <c r="BO63" s="77"/>
      <c r="BP63" s="102" t="n">
        <v>3</v>
      </c>
      <c r="BQ63" s="77"/>
      <c r="BR63" s="77"/>
      <c r="BS63" s="77"/>
      <c r="BT63" s="77"/>
      <c r="BU63" s="77"/>
      <c r="BV63" s="77"/>
      <c r="BW63" s="77"/>
      <c r="BX63" s="77"/>
      <c r="BY63" s="79"/>
      <c r="BZ63" s="77"/>
      <c r="CA63" s="102"/>
      <c r="CB63" s="78"/>
      <c r="CC63" s="77"/>
      <c r="CD63" s="77"/>
      <c r="CE63" s="77"/>
      <c r="CF63" s="77"/>
      <c r="CG63" s="77"/>
      <c r="CH63" s="77"/>
      <c r="CI63" s="77"/>
      <c r="CJ63" s="77"/>
      <c r="CK63" s="77"/>
      <c r="CL63" s="102"/>
      <c r="CM63" s="52"/>
    </row>
    <row r="64" customFormat="false" ht="15" hidden="false" customHeight="true" outlineLevel="0" collapsed="false">
      <c r="A64" s="47"/>
      <c r="B64" s="96" t="n">
        <v>7</v>
      </c>
      <c r="C64" s="103" t="s">
        <v>168</v>
      </c>
      <c r="D64" s="100"/>
      <c r="E64" s="98" t="s">
        <v>86</v>
      </c>
      <c r="F64" s="98" t="s">
        <v>85</v>
      </c>
      <c r="G64" s="99" t="s">
        <v>108</v>
      </c>
      <c r="H64" s="100" t="s">
        <v>95</v>
      </c>
      <c r="I64" s="100"/>
      <c r="J64" s="100" t="s">
        <v>95</v>
      </c>
      <c r="K64" s="101" t="n">
        <f aca="false">SUM(N64:W64,Y64:AH64,AJ64:AS64,AU64:BD64,BF64:BO64,BQ64:BZ64,CB64:CK64)</f>
        <v>45</v>
      </c>
      <c r="L64" s="98" t="n">
        <f aca="false">SUM(X64,AI64,AT64,BE64,BP64,CA64,CL64)</f>
        <v>4</v>
      </c>
      <c r="M64" s="98" t="s">
        <v>169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102"/>
      <c r="Y64" s="78"/>
      <c r="Z64" s="77"/>
      <c r="AA64" s="77"/>
      <c r="AB64" s="77"/>
      <c r="AC64" s="77"/>
      <c r="AD64" s="77"/>
      <c r="AE64" s="77"/>
      <c r="AF64" s="77"/>
      <c r="AG64" s="77"/>
      <c r="AH64" s="77"/>
      <c r="AI64" s="102"/>
      <c r="AJ64" s="78"/>
      <c r="AK64" s="77"/>
      <c r="AL64" s="77"/>
      <c r="AM64" s="77"/>
      <c r="AN64" s="77"/>
      <c r="AO64" s="77"/>
      <c r="AP64" s="77"/>
      <c r="AQ64" s="77"/>
      <c r="AR64" s="77"/>
      <c r="AS64" s="77"/>
      <c r="AT64" s="102"/>
      <c r="AU64" s="78"/>
      <c r="AV64" s="77"/>
      <c r="AW64" s="77"/>
      <c r="AX64" s="77"/>
      <c r="AY64" s="77"/>
      <c r="AZ64" s="77"/>
      <c r="BA64" s="77"/>
      <c r="BB64" s="77"/>
      <c r="BC64" s="77"/>
      <c r="BD64" s="77"/>
      <c r="BE64" s="102"/>
      <c r="BF64" s="77" t="n">
        <v>15</v>
      </c>
      <c r="BG64" s="77"/>
      <c r="BH64" s="77"/>
      <c r="BI64" s="77"/>
      <c r="BJ64" s="77"/>
      <c r="BK64" s="77" t="n">
        <v>30</v>
      </c>
      <c r="BL64" s="77"/>
      <c r="BM64" s="77"/>
      <c r="BN64" s="77"/>
      <c r="BO64" s="77"/>
      <c r="BP64" s="102" t="n">
        <v>4</v>
      </c>
      <c r="BQ64" s="78"/>
      <c r="BR64" s="77"/>
      <c r="BS64" s="77"/>
      <c r="BT64" s="77"/>
      <c r="BU64" s="77"/>
      <c r="BV64" s="77"/>
      <c r="BW64" s="77"/>
      <c r="BX64" s="77"/>
      <c r="BY64" s="79"/>
      <c r="BZ64" s="77"/>
      <c r="CA64" s="102"/>
      <c r="CB64" s="78"/>
      <c r="CC64" s="77"/>
      <c r="CD64" s="77"/>
      <c r="CE64" s="77"/>
      <c r="CF64" s="77"/>
      <c r="CG64" s="77"/>
      <c r="CH64" s="77"/>
      <c r="CI64" s="77"/>
      <c r="CJ64" s="77"/>
      <c r="CK64" s="77"/>
      <c r="CL64" s="102"/>
      <c r="CM64" s="52"/>
    </row>
    <row r="65" customFormat="false" ht="15" hidden="false" customHeight="true" outlineLevel="0" collapsed="false">
      <c r="A65" s="47"/>
      <c r="B65" s="96" t="n">
        <v>8</v>
      </c>
      <c r="C65" s="97" t="s">
        <v>170</v>
      </c>
      <c r="D65" s="98"/>
      <c r="E65" s="98" t="s">
        <v>86</v>
      </c>
      <c r="F65" s="98" t="s">
        <v>85</v>
      </c>
      <c r="G65" s="99" t="s">
        <v>108</v>
      </c>
      <c r="H65" s="98"/>
      <c r="I65" s="98"/>
      <c r="J65" s="98" t="n">
        <v>6</v>
      </c>
      <c r="K65" s="101" t="n">
        <f aca="false">SUM(N65:W65,Y65:AH65,AJ65:AS65,AU65:BD65,BF65:BO65,BQ65:BZ65,CB65:CK65)</f>
        <v>15</v>
      </c>
      <c r="L65" s="98" t="n">
        <f aca="false">SUM(X65,AI65,AT65,BE65,BP65,CA65,CL65)</f>
        <v>2</v>
      </c>
      <c r="M65" s="98" t="s">
        <v>162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102"/>
      <c r="Y65" s="78"/>
      <c r="Z65" s="77"/>
      <c r="AA65" s="77"/>
      <c r="AB65" s="77"/>
      <c r="AC65" s="77"/>
      <c r="AD65" s="77"/>
      <c r="AE65" s="77"/>
      <c r="AF65" s="77"/>
      <c r="AG65" s="77"/>
      <c r="AH65" s="77"/>
      <c r="AI65" s="102"/>
      <c r="AJ65" s="78"/>
      <c r="AK65" s="77"/>
      <c r="AL65" s="77"/>
      <c r="AM65" s="77"/>
      <c r="AN65" s="77"/>
      <c r="AO65" s="77"/>
      <c r="AP65" s="77"/>
      <c r="AQ65" s="77"/>
      <c r="AR65" s="77"/>
      <c r="AS65" s="77"/>
      <c r="AT65" s="102"/>
      <c r="AU65" s="78"/>
      <c r="AV65" s="77"/>
      <c r="AW65" s="77"/>
      <c r="AX65" s="77"/>
      <c r="AY65" s="77"/>
      <c r="AZ65" s="77"/>
      <c r="BA65" s="77"/>
      <c r="BB65" s="77"/>
      <c r="BC65" s="77"/>
      <c r="BD65" s="77"/>
      <c r="BE65" s="102"/>
      <c r="BF65" s="78"/>
      <c r="BG65" s="77"/>
      <c r="BH65" s="77"/>
      <c r="BI65" s="77"/>
      <c r="BJ65" s="77"/>
      <c r="BK65" s="77"/>
      <c r="BL65" s="77"/>
      <c r="BM65" s="77"/>
      <c r="BN65" s="77"/>
      <c r="BO65" s="77"/>
      <c r="BP65" s="102"/>
      <c r="BQ65" s="78"/>
      <c r="BR65" s="77"/>
      <c r="BS65" s="77"/>
      <c r="BT65" s="77"/>
      <c r="BU65" s="77"/>
      <c r="BV65" s="77"/>
      <c r="BW65" s="77"/>
      <c r="BX65" s="77"/>
      <c r="BY65" s="77" t="n">
        <v>15</v>
      </c>
      <c r="BZ65" s="77"/>
      <c r="CA65" s="102" t="n">
        <v>2</v>
      </c>
      <c r="CB65" s="78"/>
      <c r="CC65" s="77"/>
      <c r="CD65" s="77"/>
      <c r="CE65" s="77"/>
      <c r="CF65" s="77"/>
      <c r="CG65" s="77"/>
      <c r="CH65" s="77"/>
      <c r="CI65" s="77"/>
      <c r="CJ65" s="77"/>
      <c r="CK65" s="77"/>
      <c r="CL65" s="102"/>
      <c r="CM65" s="52"/>
    </row>
    <row r="66" customFormat="false" ht="15" hidden="false" customHeight="true" outlineLevel="0" collapsed="false">
      <c r="A66" s="47"/>
      <c r="B66" s="96" t="n">
        <v>9</v>
      </c>
      <c r="C66" s="104" t="s">
        <v>171</v>
      </c>
      <c r="D66" s="105"/>
      <c r="E66" s="98" t="s">
        <v>86</v>
      </c>
      <c r="F66" s="98" t="s">
        <v>85</v>
      </c>
      <c r="G66" s="99" t="s">
        <v>108</v>
      </c>
      <c r="H66" s="98"/>
      <c r="I66" s="98"/>
      <c r="J66" s="100" t="s">
        <v>98</v>
      </c>
      <c r="K66" s="101" t="n">
        <f aca="false">SUM(N66:W66,Y66:AH66,AJ66:AS66,AU66:BD66,BF66:BO66,BQ66:BZ66,CB66:CK66)</f>
        <v>15</v>
      </c>
      <c r="L66" s="98" t="n">
        <f aca="false">SUM(X66,AI66,AT66,BE66,BP66,CA66,CL66)</f>
        <v>2</v>
      </c>
      <c r="M66" s="98" t="s">
        <v>162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102"/>
      <c r="Y66" s="78"/>
      <c r="Z66" s="77"/>
      <c r="AA66" s="77"/>
      <c r="AB66" s="77"/>
      <c r="AC66" s="77"/>
      <c r="AD66" s="77"/>
      <c r="AE66" s="77"/>
      <c r="AF66" s="77"/>
      <c r="AG66" s="77"/>
      <c r="AH66" s="77"/>
      <c r="AI66" s="102"/>
      <c r="AJ66" s="78"/>
      <c r="AK66" s="77"/>
      <c r="AL66" s="77"/>
      <c r="AM66" s="77"/>
      <c r="AN66" s="77"/>
      <c r="AO66" s="77"/>
      <c r="AP66" s="77"/>
      <c r="AQ66" s="77"/>
      <c r="AR66" s="77"/>
      <c r="AS66" s="77"/>
      <c r="AT66" s="102"/>
      <c r="AU66" s="78"/>
      <c r="AV66" s="77"/>
      <c r="AW66" s="77"/>
      <c r="AX66" s="77"/>
      <c r="AY66" s="77"/>
      <c r="AZ66" s="77"/>
      <c r="BA66" s="77"/>
      <c r="BB66" s="77"/>
      <c r="BC66" s="77"/>
      <c r="BD66" s="77"/>
      <c r="BE66" s="102"/>
      <c r="BF66" s="78"/>
      <c r="BG66" s="77"/>
      <c r="BH66" s="77"/>
      <c r="BI66" s="77"/>
      <c r="BJ66" s="77"/>
      <c r="BK66" s="77"/>
      <c r="BL66" s="77"/>
      <c r="BM66" s="77"/>
      <c r="BN66" s="77"/>
      <c r="BO66" s="77"/>
      <c r="BP66" s="102"/>
      <c r="BQ66" s="77"/>
      <c r="BR66" s="77"/>
      <c r="BS66" s="77"/>
      <c r="BT66" s="77"/>
      <c r="BU66" s="77"/>
      <c r="BV66" s="77"/>
      <c r="BW66" s="77"/>
      <c r="BX66" s="77"/>
      <c r="BY66" s="77" t="n">
        <v>15</v>
      </c>
      <c r="BZ66" s="77"/>
      <c r="CA66" s="102" t="n">
        <v>2</v>
      </c>
      <c r="CB66" s="78"/>
      <c r="CC66" s="77"/>
      <c r="CD66" s="77"/>
      <c r="CE66" s="77"/>
      <c r="CF66" s="77"/>
      <c r="CG66" s="77"/>
      <c r="CH66" s="77"/>
      <c r="CI66" s="77"/>
      <c r="CJ66" s="77"/>
      <c r="CK66" s="77"/>
      <c r="CL66" s="102"/>
      <c r="CM66" s="52"/>
    </row>
    <row r="67" customFormat="false" ht="15" hidden="false" customHeight="true" outlineLevel="0" collapsed="false">
      <c r="A67" s="47"/>
      <c r="B67" s="96" t="n">
        <v>10</v>
      </c>
      <c r="C67" s="103" t="s">
        <v>172</v>
      </c>
      <c r="D67" s="100"/>
      <c r="E67" s="98" t="s">
        <v>86</v>
      </c>
      <c r="F67" s="98" t="s">
        <v>85</v>
      </c>
      <c r="G67" s="99" t="s">
        <v>108</v>
      </c>
      <c r="H67" s="100"/>
      <c r="I67" s="100"/>
      <c r="J67" s="100" t="s">
        <v>98</v>
      </c>
      <c r="K67" s="101" t="n">
        <f aca="false">SUM(N67:W67,Y67:AH67,AJ67:AS67,AU67:BD67,BF67:BO67,BQ67:BZ67,CB67:CK67)</f>
        <v>15</v>
      </c>
      <c r="L67" s="98" t="n">
        <f aca="false">SUM(X67,AI67,AT67,BE67,BP67,CA67,CL67)</f>
        <v>2</v>
      </c>
      <c r="M67" s="98" t="s">
        <v>169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102"/>
      <c r="Y67" s="78"/>
      <c r="Z67" s="77"/>
      <c r="AA67" s="77"/>
      <c r="AB67" s="77"/>
      <c r="AC67" s="77"/>
      <c r="AD67" s="77"/>
      <c r="AE67" s="77"/>
      <c r="AF67" s="77"/>
      <c r="AG67" s="77"/>
      <c r="AH67" s="77"/>
      <c r="AI67" s="102"/>
      <c r="AJ67" s="78"/>
      <c r="AK67" s="77"/>
      <c r="AL67" s="77"/>
      <c r="AM67" s="77"/>
      <c r="AN67" s="77"/>
      <c r="AO67" s="77"/>
      <c r="AP67" s="77"/>
      <c r="AQ67" s="77"/>
      <c r="AR67" s="77"/>
      <c r="AS67" s="77"/>
      <c r="AT67" s="102"/>
      <c r="AU67" s="78"/>
      <c r="AV67" s="77"/>
      <c r="AW67" s="77"/>
      <c r="AX67" s="77"/>
      <c r="AY67" s="77"/>
      <c r="AZ67" s="77"/>
      <c r="BA67" s="77"/>
      <c r="BB67" s="77"/>
      <c r="BC67" s="77"/>
      <c r="BD67" s="77"/>
      <c r="BE67" s="102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102"/>
      <c r="BQ67" s="78"/>
      <c r="BR67" s="77"/>
      <c r="BS67" s="77"/>
      <c r="BT67" s="77"/>
      <c r="BU67" s="77"/>
      <c r="BV67" s="77"/>
      <c r="BW67" s="77"/>
      <c r="BX67" s="77"/>
      <c r="BY67" s="77" t="n">
        <v>15</v>
      </c>
      <c r="BZ67" s="77"/>
      <c r="CA67" s="102" t="n">
        <v>2</v>
      </c>
      <c r="CB67" s="78"/>
      <c r="CC67" s="77"/>
      <c r="CD67" s="77"/>
      <c r="CE67" s="77"/>
      <c r="CF67" s="77"/>
      <c r="CG67" s="77"/>
      <c r="CH67" s="77"/>
      <c r="CI67" s="77"/>
      <c r="CJ67" s="77"/>
      <c r="CK67" s="77"/>
      <c r="CL67" s="102"/>
      <c r="CM67" s="52"/>
    </row>
    <row r="68" customFormat="false" ht="15" hidden="false" customHeight="true" outlineLevel="0" collapsed="false">
      <c r="A68" s="47"/>
      <c r="B68" s="96" t="n">
        <v>11</v>
      </c>
      <c r="C68" s="103" t="s">
        <v>173</v>
      </c>
      <c r="D68" s="100"/>
      <c r="E68" s="98" t="s">
        <v>86</v>
      </c>
      <c r="F68" s="98" t="s">
        <v>85</v>
      </c>
      <c r="G68" s="99" t="s">
        <v>108</v>
      </c>
      <c r="H68" s="100"/>
      <c r="I68" s="100" t="s">
        <v>98</v>
      </c>
      <c r="J68" s="100" t="s">
        <v>98</v>
      </c>
      <c r="K68" s="101" t="n">
        <f aca="false">SUM(N68:W68,Y68:AH68,AJ68:AS68,AU68:BD68,BF68:BO68,BQ68:BZ68,CB68:CK68)</f>
        <v>45</v>
      </c>
      <c r="L68" s="98" t="n">
        <f aca="false">SUM(X68,AI68,AT68,BE68,BP68,CA68,CL68)</f>
        <v>3</v>
      </c>
      <c r="M68" s="98" t="s">
        <v>162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102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102"/>
      <c r="AJ68" s="78"/>
      <c r="AK68" s="77"/>
      <c r="AL68" s="77"/>
      <c r="AM68" s="77"/>
      <c r="AN68" s="77"/>
      <c r="AO68" s="77"/>
      <c r="AP68" s="77"/>
      <c r="AQ68" s="77"/>
      <c r="AR68" s="77"/>
      <c r="AS68" s="77"/>
      <c r="AT68" s="102"/>
      <c r="AU68" s="78"/>
      <c r="AV68" s="77"/>
      <c r="AW68" s="77"/>
      <c r="AX68" s="77"/>
      <c r="AY68" s="77"/>
      <c r="AZ68" s="77"/>
      <c r="BA68" s="77"/>
      <c r="BB68" s="77"/>
      <c r="BC68" s="77"/>
      <c r="BD68" s="77"/>
      <c r="BE68" s="102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102"/>
      <c r="BQ68" s="77" t="n">
        <v>15</v>
      </c>
      <c r="BR68" s="77"/>
      <c r="BS68" s="77"/>
      <c r="BT68" s="77"/>
      <c r="BU68" s="77"/>
      <c r="BV68" s="77"/>
      <c r="BW68" s="77"/>
      <c r="BX68" s="77"/>
      <c r="BY68" s="77" t="n">
        <v>30</v>
      </c>
      <c r="BZ68" s="77"/>
      <c r="CA68" s="102" t="n">
        <v>3</v>
      </c>
      <c r="CB68" s="78"/>
      <c r="CC68" s="77"/>
      <c r="CD68" s="77"/>
      <c r="CE68" s="77"/>
      <c r="CF68" s="77"/>
      <c r="CG68" s="77"/>
      <c r="CH68" s="77"/>
      <c r="CI68" s="77"/>
      <c r="CJ68" s="77"/>
      <c r="CK68" s="77"/>
      <c r="CL68" s="102"/>
      <c r="CM68" s="52"/>
    </row>
    <row r="69" customFormat="false" ht="15" hidden="false" customHeight="true" outlineLevel="0" collapsed="false">
      <c r="A69" s="47"/>
      <c r="B69" s="96" t="n">
        <v>12</v>
      </c>
      <c r="C69" s="103" t="s">
        <v>174</v>
      </c>
      <c r="D69" s="100"/>
      <c r="E69" s="98" t="s">
        <v>86</v>
      </c>
      <c r="F69" s="98" t="s">
        <v>85</v>
      </c>
      <c r="G69" s="99" t="s">
        <v>108</v>
      </c>
      <c r="H69" s="98"/>
      <c r="I69" s="98" t="n">
        <v>6</v>
      </c>
      <c r="J69" s="100" t="s">
        <v>98</v>
      </c>
      <c r="K69" s="101" t="n">
        <f aca="false">SUM(N69:W69,Y69:AH69,AJ69:AS69,AU69:BD69,BF69:BO69,BQ69:BZ69,CB69:CK69)</f>
        <v>60</v>
      </c>
      <c r="L69" s="98" t="n">
        <f aca="false">SUM(X69,AI69,AT69,BE69,BP69,CA69,CL69)</f>
        <v>3</v>
      </c>
      <c r="M69" s="98" t="s">
        <v>175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102"/>
      <c r="Y69" s="78"/>
      <c r="Z69" s="77"/>
      <c r="AA69" s="77"/>
      <c r="AB69" s="77"/>
      <c r="AC69" s="77"/>
      <c r="AD69" s="77"/>
      <c r="AE69" s="77"/>
      <c r="AF69" s="77"/>
      <c r="AG69" s="77"/>
      <c r="AH69" s="77"/>
      <c r="AI69" s="102"/>
      <c r="AJ69" s="78"/>
      <c r="AK69" s="77"/>
      <c r="AL69" s="77"/>
      <c r="AM69" s="77"/>
      <c r="AN69" s="77"/>
      <c r="AO69" s="77"/>
      <c r="AP69" s="77"/>
      <c r="AQ69" s="77"/>
      <c r="AR69" s="77"/>
      <c r="AS69" s="77"/>
      <c r="AT69" s="102"/>
      <c r="AU69" s="78"/>
      <c r="AV69" s="77"/>
      <c r="AW69" s="77"/>
      <c r="AX69" s="77"/>
      <c r="AY69" s="77"/>
      <c r="AZ69" s="77"/>
      <c r="BA69" s="77"/>
      <c r="BB69" s="77"/>
      <c r="BC69" s="77"/>
      <c r="BD69" s="77"/>
      <c r="BE69" s="102"/>
      <c r="BF69" s="78"/>
      <c r="BG69" s="77"/>
      <c r="BH69" s="77"/>
      <c r="BI69" s="77"/>
      <c r="BJ69" s="77"/>
      <c r="BK69" s="77"/>
      <c r="BL69" s="77"/>
      <c r="BM69" s="77"/>
      <c r="BN69" s="77"/>
      <c r="BO69" s="77"/>
      <c r="BP69" s="102"/>
      <c r="BQ69" s="78" t="n">
        <v>20</v>
      </c>
      <c r="BR69" s="77"/>
      <c r="BS69" s="77"/>
      <c r="BT69" s="77"/>
      <c r="BU69" s="77"/>
      <c r="BV69" s="77" t="n">
        <v>40</v>
      </c>
      <c r="BW69" s="77"/>
      <c r="BX69" s="77"/>
      <c r="BY69" s="77"/>
      <c r="BZ69" s="77"/>
      <c r="CA69" s="102" t="n">
        <v>3</v>
      </c>
      <c r="CB69" s="78"/>
      <c r="CC69" s="77"/>
      <c r="CD69" s="77"/>
      <c r="CE69" s="77"/>
      <c r="CF69" s="77"/>
      <c r="CG69" s="77"/>
      <c r="CH69" s="77"/>
      <c r="CI69" s="77"/>
      <c r="CJ69" s="77"/>
      <c r="CK69" s="77"/>
      <c r="CL69" s="102"/>
      <c r="CM69" s="52"/>
    </row>
    <row r="70" customFormat="false" ht="15" hidden="false" customHeight="true" outlineLevel="0" collapsed="false">
      <c r="A70" s="47"/>
      <c r="B70" s="96" t="n">
        <v>13</v>
      </c>
      <c r="C70" s="103" t="s">
        <v>176</v>
      </c>
      <c r="D70" s="100"/>
      <c r="E70" s="98" t="s">
        <v>86</v>
      </c>
      <c r="F70" s="98" t="s">
        <v>85</v>
      </c>
      <c r="G70" s="99" t="s">
        <v>108</v>
      </c>
      <c r="H70" s="100"/>
      <c r="I70" s="100" t="s">
        <v>98</v>
      </c>
      <c r="J70" s="100" t="s">
        <v>98</v>
      </c>
      <c r="K70" s="101" t="n">
        <f aca="false">SUM(N70:W70,Y70:AH70,AJ70:AS70,AU70:BD70,BF70:BO70,BQ70:BZ70,CB70:CK70)</f>
        <v>45</v>
      </c>
      <c r="L70" s="98" t="n">
        <f aca="false">SUM(X70,AI70,AT70,BE70,BP70,CA70,CL70)</f>
        <v>3</v>
      </c>
      <c r="M70" s="98" t="s">
        <v>175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102"/>
      <c r="Y70" s="78"/>
      <c r="Z70" s="77"/>
      <c r="AA70" s="77"/>
      <c r="AB70" s="77"/>
      <c r="AC70" s="77"/>
      <c r="AD70" s="77"/>
      <c r="AE70" s="77"/>
      <c r="AF70" s="77"/>
      <c r="AG70" s="77"/>
      <c r="AH70" s="77"/>
      <c r="AI70" s="102"/>
      <c r="AJ70" s="78"/>
      <c r="AK70" s="77"/>
      <c r="AL70" s="77"/>
      <c r="AM70" s="77"/>
      <c r="AN70" s="77"/>
      <c r="AO70" s="77"/>
      <c r="AP70" s="77"/>
      <c r="AQ70" s="77"/>
      <c r="AR70" s="77"/>
      <c r="AS70" s="77"/>
      <c r="AT70" s="102"/>
      <c r="AU70" s="78"/>
      <c r="AV70" s="77"/>
      <c r="AW70" s="77"/>
      <c r="AX70" s="77"/>
      <c r="AY70" s="77"/>
      <c r="AZ70" s="77"/>
      <c r="BA70" s="77"/>
      <c r="BB70" s="77"/>
      <c r="BC70" s="77"/>
      <c r="BD70" s="77"/>
      <c r="BE70" s="102"/>
      <c r="BF70" s="79"/>
      <c r="BG70" s="79"/>
      <c r="BH70" s="79"/>
      <c r="BI70" s="79"/>
      <c r="BJ70" s="79"/>
      <c r="BK70" s="79"/>
      <c r="BL70" s="77"/>
      <c r="BM70" s="77"/>
      <c r="BN70" s="77"/>
      <c r="BO70" s="77"/>
      <c r="BP70" s="102"/>
      <c r="BQ70" s="78" t="n">
        <v>15</v>
      </c>
      <c r="BR70" s="77"/>
      <c r="BS70" s="77"/>
      <c r="BT70" s="77"/>
      <c r="BU70" s="77"/>
      <c r="BV70" s="77" t="n">
        <v>30</v>
      </c>
      <c r="BW70" s="77"/>
      <c r="BX70" s="77"/>
      <c r="BY70" s="77"/>
      <c r="BZ70" s="77"/>
      <c r="CA70" s="102" t="n">
        <v>3</v>
      </c>
      <c r="CB70" s="78"/>
      <c r="CC70" s="77"/>
      <c r="CD70" s="77"/>
      <c r="CE70" s="77"/>
      <c r="CF70" s="77"/>
      <c r="CG70" s="77"/>
      <c r="CH70" s="77"/>
      <c r="CI70" s="77"/>
      <c r="CJ70" s="1"/>
      <c r="CK70" s="77"/>
      <c r="CL70" s="102"/>
      <c r="CM70" s="52"/>
    </row>
    <row r="71" customFormat="false" ht="15" hidden="false" customHeight="true" outlineLevel="0" collapsed="false">
      <c r="A71" s="47"/>
      <c r="B71" s="96" t="n">
        <v>14</v>
      </c>
      <c r="C71" s="97" t="s">
        <v>177</v>
      </c>
      <c r="D71" s="98"/>
      <c r="E71" s="98" t="s">
        <v>86</v>
      </c>
      <c r="F71" s="98" t="s">
        <v>85</v>
      </c>
      <c r="G71" s="99" t="s">
        <v>108</v>
      </c>
      <c r="H71" s="98"/>
      <c r="I71" s="98" t="n">
        <v>6</v>
      </c>
      <c r="J71" s="100" t="s">
        <v>98</v>
      </c>
      <c r="K71" s="101" t="n">
        <f aca="false">SUM(N71:W71,Y71:AH71,AJ71:AS71,AU71:BD71,BF71:BO71,BQ71:BZ71,CB71:CK71)</f>
        <v>45</v>
      </c>
      <c r="L71" s="98" t="n">
        <f aca="false">SUM(X71,AI71,AT71,BE71,BP71,CA71,CL71)</f>
        <v>3</v>
      </c>
      <c r="M71" s="98" t="s">
        <v>162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102"/>
      <c r="Y71" s="78"/>
      <c r="Z71" s="77"/>
      <c r="AA71" s="77"/>
      <c r="AB71" s="77"/>
      <c r="AC71" s="77"/>
      <c r="AD71" s="77"/>
      <c r="AE71" s="77"/>
      <c r="AF71" s="77"/>
      <c r="AG71" s="77"/>
      <c r="AH71" s="77"/>
      <c r="AI71" s="102"/>
      <c r="AJ71" s="78"/>
      <c r="AK71" s="77"/>
      <c r="AL71" s="77"/>
      <c r="AM71" s="77"/>
      <c r="AN71" s="77"/>
      <c r="AO71" s="77"/>
      <c r="AP71" s="77"/>
      <c r="AQ71" s="77"/>
      <c r="AR71" s="77"/>
      <c r="AS71" s="77"/>
      <c r="AT71" s="102"/>
      <c r="AU71" s="78"/>
      <c r="AV71" s="77"/>
      <c r="AW71" s="77"/>
      <c r="AX71" s="77"/>
      <c r="AY71" s="77"/>
      <c r="AZ71" s="77"/>
      <c r="BA71" s="77"/>
      <c r="BB71" s="77"/>
      <c r="BC71" s="77"/>
      <c r="BD71" s="77"/>
      <c r="BE71" s="102"/>
      <c r="BF71" s="78"/>
      <c r="BG71" s="77"/>
      <c r="BH71" s="77"/>
      <c r="BI71" s="77"/>
      <c r="BJ71" s="77"/>
      <c r="BK71" s="77"/>
      <c r="BL71" s="77"/>
      <c r="BM71" s="77"/>
      <c r="BN71" s="77"/>
      <c r="BO71" s="77"/>
      <c r="BP71" s="102"/>
      <c r="BQ71" s="77" t="n">
        <v>15</v>
      </c>
      <c r="BR71" s="77"/>
      <c r="BS71" s="77"/>
      <c r="BT71" s="77"/>
      <c r="BU71" s="77"/>
      <c r="BV71" s="77" t="n">
        <v>30</v>
      </c>
      <c r="BW71" s="77"/>
      <c r="BX71" s="77"/>
      <c r="BY71" s="79"/>
      <c r="BZ71" s="77"/>
      <c r="CA71" s="102" t="n">
        <v>3</v>
      </c>
      <c r="CB71" s="78"/>
      <c r="CC71" s="77"/>
      <c r="CD71" s="77"/>
      <c r="CE71" s="77"/>
      <c r="CF71" s="77"/>
      <c r="CG71" s="77"/>
      <c r="CH71" s="77"/>
      <c r="CI71" s="77"/>
      <c r="CJ71" s="79"/>
      <c r="CK71" s="77"/>
      <c r="CL71" s="102"/>
      <c r="CM71" s="52"/>
    </row>
    <row r="72" customFormat="false" ht="15" hidden="false" customHeight="true" outlineLevel="0" collapsed="false">
      <c r="A72" s="47"/>
      <c r="B72" s="96" t="n">
        <v>15</v>
      </c>
      <c r="C72" s="97" t="s">
        <v>178</v>
      </c>
      <c r="D72" s="98"/>
      <c r="E72" s="98" t="s">
        <v>86</v>
      </c>
      <c r="F72" s="98" t="s">
        <v>85</v>
      </c>
      <c r="G72" s="99" t="s">
        <v>108</v>
      </c>
      <c r="H72" s="98" t="n">
        <v>6</v>
      </c>
      <c r="I72" s="98"/>
      <c r="J72" s="98" t="n">
        <v>6</v>
      </c>
      <c r="K72" s="101" t="n">
        <f aca="false">SUM(N72:W72,Y72:AH72,AJ72:AS72,AU72:BD72,BF72:BO72,BQ72:BZ72,CB72:CK72)</f>
        <v>60</v>
      </c>
      <c r="L72" s="98" t="n">
        <f aca="false">SUM(X72,AI72,AT72,BE72,BP72,CA72,CL72)</f>
        <v>4</v>
      </c>
      <c r="M72" s="98" t="s">
        <v>162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02"/>
      <c r="Y72" s="78"/>
      <c r="Z72" s="77"/>
      <c r="AA72" s="77"/>
      <c r="AB72" s="77"/>
      <c r="AC72" s="77"/>
      <c r="AD72" s="77"/>
      <c r="AE72" s="77"/>
      <c r="AF72" s="77"/>
      <c r="AG72" s="77"/>
      <c r="AH72" s="77"/>
      <c r="AI72" s="102"/>
      <c r="AJ72" s="78"/>
      <c r="AK72" s="77"/>
      <c r="AL72" s="77"/>
      <c r="AM72" s="77"/>
      <c r="AN72" s="77"/>
      <c r="AO72" s="77"/>
      <c r="AP72" s="77"/>
      <c r="AQ72" s="77"/>
      <c r="AR72" s="77"/>
      <c r="AS72" s="77"/>
      <c r="AT72" s="102"/>
      <c r="AU72" s="78"/>
      <c r="AV72" s="77"/>
      <c r="AW72" s="77"/>
      <c r="AX72" s="77"/>
      <c r="AY72" s="77"/>
      <c r="AZ72" s="77"/>
      <c r="BA72" s="77"/>
      <c r="BB72" s="77"/>
      <c r="BC72" s="77"/>
      <c r="BD72" s="77"/>
      <c r="BE72" s="102"/>
      <c r="BF72" s="78"/>
      <c r="BG72" s="77"/>
      <c r="BH72" s="77"/>
      <c r="BI72" s="77"/>
      <c r="BJ72" s="77"/>
      <c r="BK72" s="77"/>
      <c r="BL72" s="77"/>
      <c r="BM72" s="77"/>
      <c r="BN72" s="77"/>
      <c r="BO72" s="77"/>
      <c r="BP72" s="102"/>
      <c r="BQ72" s="78" t="n">
        <v>30</v>
      </c>
      <c r="BR72" s="77"/>
      <c r="BS72" s="77"/>
      <c r="BT72" s="77"/>
      <c r="BU72" s="77"/>
      <c r="BV72" s="77" t="n">
        <v>30</v>
      </c>
      <c r="BW72" s="77"/>
      <c r="BX72" s="77"/>
      <c r="BY72" s="79"/>
      <c r="BZ72" s="77"/>
      <c r="CA72" s="102" t="n">
        <v>4</v>
      </c>
      <c r="CB72" s="78"/>
      <c r="CC72" s="77"/>
      <c r="CD72" s="77"/>
      <c r="CE72" s="77"/>
      <c r="CF72" s="77"/>
      <c r="CG72" s="77"/>
      <c r="CH72" s="77"/>
      <c r="CI72" s="77"/>
      <c r="CJ72" s="77"/>
      <c r="CK72" s="77"/>
      <c r="CL72" s="102"/>
      <c r="CM72" s="52"/>
    </row>
    <row r="73" customFormat="false" ht="15" hidden="false" customHeight="true" outlineLevel="0" collapsed="false">
      <c r="A73" s="47"/>
      <c r="B73" s="96" t="n">
        <v>16</v>
      </c>
      <c r="C73" s="97" t="s">
        <v>179</v>
      </c>
      <c r="D73" s="98"/>
      <c r="E73" s="98" t="s">
        <v>86</v>
      </c>
      <c r="F73" s="98" t="s">
        <v>85</v>
      </c>
      <c r="G73" s="99" t="s">
        <v>108</v>
      </c>
      <c r="H73" s="98" t="n">
        <v>6</v>
      </c>
      <c r="I73" s="98"/>
      <c r="J73" s="100" t="s">
        <v>98</v>
      </c>
      <c r="K73" s="101" t="n">
        <f aca="false">SUM(N73:W73,Y73:AH73,AJ73:AS73,AU73:BD73,BF73:BO73,BQ73:BZ73,CB73:CK73)</f>
        <v>45</v>
      </c>
      <c r="L73" s="98" t="n">
        <f aca="false">SUM(X73,AI73,AT73,BE73,BP73,CA73,CL73)</f>
        <v>4</v>
      </c>
      <c r="M73" s="98" t="s">
        <v>162</v>
      </c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102"/>
      <c r="Y73" s="78"/>
      <c r="Z73" s="77"/>
      <c r="AA73" s="77"/>
      <c r="AB73" s="77"/>
      <c r="AC73" s="77"/>
      <c r="AD73" s="77"/>
      <c r="AE73" s="77"/>
      <c r="AF73" s="77"/>
      <c r="AG73" s="77"/>
      <c r="AH73" s="77"/>
      <c r="AI73" s="102"/>
      <c r="AJ73" s="78"/>
      <c r="AK73" s="77"/>
      <c r="AL73" s="77"/>
      <c r="AM73" s="77"/>
      <c r="AN73" s="77"/>
      <c r="AO73" s="77"/>
      <c r="AP73" s="77"/>
      <c r="AQ73" s="77"/>
      <c r="AR73" s="77"/>
      <c r="AS73" s="77"/>
      <c r="AT73" s="102"/>
      <c r="AU73" s="78"/>
      <c r="AV73" s="77"/>
      <c r="AW73" s="77"/>
      <c r="AX73" s="77"/>
      <c r="AY73" s="77"/>
      <c r="AZ73" s="77"/>
      <c r="BA73" s="77"/>
      <c r="BB73" s="77"/>
      <c r="BC73" s="77"/>
      <c r="BD73" s="77"/>
      <c r="BE73" s="102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102"/>
      <c r="BQ73" s="78" t="n">
        <v>15</v>
      </c>
      <c r="BR73" s="77"/>
      <c r="BS73" s="77"/>
      <c r="BT73" s="77"/>
      <c r="BU73" s="77"/>
      <c r="BV73" s="77" t="n">
        <v>30</v>
      </c>
      <c r="BW73" s="77"/>
      <c r="BX73" s="77"/>
      <c r="BY73" s="77"/>
      <c r="BZ73" s="77"/>
      <c r="CA73" s="102" t="n">
        <v>4</v>
      </c>
      <c r="CB73" s="78"/>
      <c r="CC73" s="77"/>
      <c r="CD73" s="77"/>
      <c r="CE73" s="77"/>
      <c r="CF73" s="77"/>
      <c r="CG73" s="77"/>
      <c r="CH73" s="77"/>
      <c r="CI73" s="77"/>
      <c r="CJ73" s="77"/>
      <c r="CK73" s="77"/>
      <c r="CL73" s="102"/>
      <c r="CM73" s="52"/>
    </row>
    <row r="74" customFormat="false" ht="15" hidden="false" customHeight="true" outlineLevel="0" collapsed="false">
      <c r="A74" s="47"/>
      <c r="B74" s="96" t="n">
        <v>17</v>
      </c>
      <c r="C74" s="97" t="s">
        <v>180</v>
      </c>
      <c r="D74" s="98"/>
      <c r="E74" s="98" t="s">
        <v>86</v>
      </c>
      <c r="F74" s="98" t="s">
        <v>85</v>
      </c>
      <c r="G74" s="99" t="s">
        <v>108</v>
      </c>
      <c r="H74" s="98" t="n">
        <v>6</v>
      </c>
      <c r="I74" s="98"/>
      <c r="J74" s="98" t="n">
        <v>6</v>
      </c>
      <c r="K74" s="101" t="n">
        <f aca="false">SUM(N74:W74,Y74:AH74,AJ74:AS74,AU74:BD74,BF74:BO74,BQ74:BZ74,CB74:CK74)</f>
        <v>45</v>
      </c>
      <c r="L74" s="98" t="n">
        <f aca="false">SUM(X74,AI74,AT74,BE74,BP74,CA74,CL74)</f>
        <v>4</v>
      </c>
      <c r="M74" s="98" t="s">
        <v>162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102"/>
      <c r="Y74" s="78"/>
      <c r="Z74" s="77"/>
      <c r="AA74" s="77"/>
      <c r="AB74" s="77"/>
      <c r="AC74" s="77"/>
      <c r="AD74" s="77"/>
      <c r="AE74" s="77"/>
      <c r="AF74" s="77"/>
      <c r="AG74" s="77"/>
      <c r="AH74" s="77"/>
      <c r="AI74" s="102"/>
      <c r="AJ74" s="78"/>
      <c r="AK74" s="77"/>
      <c r="AL74" s="77"/>
      <c r="AM74" s="77"/>
      <c r="AN74" s="77"/>
      <c r="AO74" s="77"/>
      <c r="AP74" s="77"/>
      <c r="AQ74" s="77"/>
      <c r="AR74" s="77"/>
      <c r="AS74" s="77"/>
      <c r="AT74" s="102"/>
      <c r="AU74" s="78"/>
      <c r="AV74" s="77"/>
      <c r="AW74" s="77"/>
      <c r="AX74" s="77"/>
      <c r="AY74" s="77"/>
      <c r="AZ74" s="77"/>
      <c r="BA74" s="77"/>
      <c r="BB74" s="77"/>
      <c r="BC74" s="77"/>
      <c r="BD74" s="77"/>
      <c r="BE74" s="102"/>
      <c r="BF74" s="78"/>
      <c r="BG74" s="77"/>
      <c r="BH74" s="77"/>
      <c r="BI74" s="77"/>
      <c r="BJ74" s="77"/>
      <c r="BK74" s="77"/>
      <c r="BL74" s="77"/>
      <c r="BM74" s="77"/>
      <c r="BN74" s="77"/>
      <c r="BO74" s="77"/>
      <c r="BP74" s="102"/>
      <c r="BQ74" s="77" t="n">
        <v>15</v>
      </c>
      <c r="BR74" s="77"/>
      <c r="BS74" s="77"/>
      <c r="BT74" s="77"/>
      <c r="BU74" s="77"/>
      <c r="BV74" s="77" t="n">
        <v>30</v>
      </c>
      <c r="BW74" s="77"/>
      <c r="BX74" s="77"/>
      <c r="BY74" s="79"/>
      <c r="BZ74" s="77"/>
      <c r="CA74" s="102" t="n">
        <v>4</v>
      </c>
      <c r="CB74" s="78"/>
      <c r="CC74" s="77"/>
      <c r="CD74" s="77"/>
      <c r="CE74" s="77"/>
      <c r="CF74" s="77"/>
      <c r="CG74" s="77"/>
      <c r="CH74" s="77"/>
      <c r="CI74" s="77"/>
      <c r="CJ74" s="77"/>
      <c r="CK74" s="77"/>
      <c r="CL74" s="102"/>
      <c r="CM74" s="52"/>
    </row>
    <row r="75" customFormat="false" ht="15" hidden="false" customHeight="true" outlineLevel="0" collapsed="false">
      <c r="A75" s="47"/>
      <c r="B75" s="96" t="n">
        <v>18</v>
      </c>
      <c r="C75" s="103" t="s">
        <v>181</v>
      </c>
      <c r="D75" s="100" t="s">
        <v>182</v>
      </c>
      <c r="E75" s="98" t="s">
        <v>86</v>
      </c>
      <c r="F75" s="98" t="s">
        <v>85</v>
      </c>
      <c r="G75" s="99" t="s">
        <v>108</v>
      </c>
      <c r="H75" s="98"/>
      <c r="I75" s="98"/>
      <c r="J75" s="100" t="s">
        <v>101</v>
      </c>
      <c r="K75" s="101" t="n">
        <f aca="false">SUM(N75:W75,Y75:AH75,AJ75:AS75,AU75:BD75,BF75:BO75,BQ75:BZ75,CB75:CK75)</f>
        <v>15</v>
      </c>
      <c r="L75" s="98" t="n">
        <f aca="false">SUM(X75,AI75,AT75,BE75,BP75,CA75,CL75)</f>
        <v>2</v>
      </c>
      <c r="M75" s="98" t="s">
        <v>162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102"/>
      <c r="Y75" s="78"/>
      <c r="Z75" s="77"/>
      <c r="AA75" s="77"/>
      <c r="AB75" s="77"/>
      <c r="AC75" s="77"/>
      <c r="AD75" s="77"/>
      <c r="AE75" s="77"/>
      <c r="AF75" s="77"/>
      <c r="AG75" s="77"/>
      <c r="AH75" s="77"/>
      <c r="AI75" s="102"/>
      <c r="AJ75" s="78"/>
      <c r="AK75" s="77"/>
      <c r="AL75" s="77"/>
      <c r="AM75" s="77"/>
      <c r="AN75" s="77"/>
      <c r="AO75" s="77"/>
      <c r="AP75" s="77"/>
      <c r="AQ75" s="77"/>
      <c r="AR75" s="77"/>
      <c r="AS75" s="77"/>
      <c r="AT75" s="102"/>
      <c r="AU75" s="78"/>
      <c r="AV75" s="77"/>
      <c r="AW75" s="77"/>
      <c r="AX75" s="77"/>
      <c r="AY75" s="77"/>
      <c r="AZ75" s="77"/>
      <c r="BA75" s="77"/>
      <c r="BB75" s="77"/>
      <c r="BC75" s="77"/>
      <c r="BD75" s="77"/>
      <c r="BE75" s="102"/>
      <c r="BF75" s="78"/>
      <c r="BG75" s="77"/>
      <c r="BH75" s="77"/>
      <c r="BI75" s="77"/>
      <c r="BJ75" s="77"/>
      <c r="BK75" s="77"/>
      <c r="BL75" s="77"/>
      <c r="BM75" s="77"/>
      <c r="BN75" s="77"/>
      <c r="BO75" s="77"/>
      <c r="BP75" s="102"/>
      <c r="BQ75" s="78"/>
      <c r="BR75" s="77"/>
      <c r="BS75" s="77"/>
      <c r="BT75" s="77"/>
      <c r="BU75" s="77"/>
      <c r="BV75" s="77"/>
      <c r="BW75" s="77"/>
      <c r="BX75" s="77"/>
      <c r="BY75" s="77"/>
      <c r="BZ75" s="77"/>
      <c r="CA75" s="102"/>
      <c r="CB75" s="78"/>
      <c r="CC75" s="77"/>
      <c r="CD75" s="77"/>
      <c r="CE75" s="77"/>
      <c r="CF75" s="77"/>
      <c r="CG75" s="77"/>
      <c r="CH75" s="77"/>
      <c r="CI75" s="77"/>
      <c r="CJ75" s="77" t="n">
        <v>15</v>
      </c>
      <c r="CK75" s="77"/>
      <c r="CL75" s="102" t="n">
        <v>2</v>
      </c>
      <c r="CM75" s="52"/>
    </row>
    <row r="76" customFormat="false" ht="15" hidden="false" customHeight="true" outlineLevel="0" collapsed="false">
      <c r="A76" s="47"/>
      <c r="B76" s="96" t="n">
        <v>19</v>
      </c>
      <c r="C76" s="103" t="s">
        <v>183</v>
      </c>
      <c r="D76" s="100" t="s">
        <v>182</v>
      </c>
      <c r="E76" s="98" t="s">
        <v>86</v>
      </c>
      <c r="F76" s="98" t="s">
        <v>85</v>
      </c>
      <c r="G76" s="99" t="s">
        <v>108</v>
      </c>
      <c r="H76" s="100"/>
      <c r="I76" s="100"/>
      <c r="J76" s="100" t="s">
        <v>101</v>
      </c>
      <c r="K76" s="101" t="n">
        <f aca="false">SUM(N76:W76,Y76:AH76,AJ76:AS76,AU76:BD76,BF76:BO76,BQ76:BZ76,CB76:CK76)</f>
        <v>15</v>
      </c>
      <c r="L76" s="98" t="n">
        <f aca="false">SUM(X76,AI76,AT76,BE76,BP76,CA76,CL76)</f>
        <v>2</v>
      </c>
      <c r="M76" s="98" t="s">
        <v>169</v>
      </c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102"/>
      <c r="Y76" s="78"/>
      <c r="Z76" s="77"/>
      <c r="AA76" s="77"/>
      <c r="AB76" s="77"/>
      <c r="AC76" s="77"/>
      <c r="AD76" s="77"/>
      <c r="AE76" s="77"/>
      <c r="AF76" s="77"/>
      <c r="AG76" s="77"/>
      <c r="AH76" s="77"/>
      <c r="AI76" s="102"/>
      <c r="AJ76" s="78"/>
      <c r="AK76" s="77"/>
      <c r="AL76" s="77"/>
      <c r="AM76" s="77"/>
      <c r="AN76" s="77"/>
      <c r="AO76" s="77"/>
      <c r="AP76" s="77"/>
      <c r="AQ76" s="77"/>
      <c r="AR76" s="77"/>
      <c r="AS76" s="77"/>
      <c r="AT76" s="102"/>
      <c r="AU76" s="78"/>
      <c r="AV76" s="77"/>
      <c r="AW76" s="77"/>
      <c r="AX76" s="77"/>
      <c r="AY76" s="77"/>
      <c r="AZ76" s="77"/>
      <c r="BA76" s="77"/>
      <c r="BB76" s="77"/>
      <c r="BC76" s="77"/>
      <c r="BD76" s="77"/>
      <c r="BE76" s="102"/>
      <c r="BF76" s="79"/>
      <c r="BG76" s="79"/>
      <c r="BH76" s="79"/>
      <c r="BI76" s="79"/>
      <c r="BJ76" s="79"/>
      <c r="BK76" s="79"/>
      <c r="BL76" s="77"/>
      <c r="BM76" s="77"/>
      <c r="BN76" s="77"/>
      <c r="BO76" s="77"/>
      <c r="BP76" s="102"/>
      <c r="BQ76" s="78"/>
      <c r="BR76" s="77"/>
      <c r="BS76" s="77"/>
      <c r="BT76" s="77"/>
      <c r="BU76" s="77"/>
      <c r="BV76" s="77"/>
      <c r="BW76" s="77"/>
      <c r="BX76" s="77"/>
      <c r="BY76" s="77"/>
      <c r="BZ76" s="77"/>
      <c r="CA76" s="102"/>
      <c r="CB76" s="78"/>
      <c r="CC76" s="77"/>
      <c r="CD76" s="77"/>
      <c r="CE76" s="77"/>
      <c r="CF76" s="77"/>
      <c r="CG76" s="77"/>
      <c r="CH76" s="77"/>
      <c r="CI76" s="77"/>
      <c r="CJ76" s="77" t="n">
        <v>15</v>
      </c>
      <c r="CK76" s="77"/>
      <c r="CL76" s="102" t="n">
        <v>2</v>
      </c>
      <c r="CM76" s="52"/>
    </row>
    <row r="77" customFormat="false" ht="15" hidden="false" customHeight="true" outlineLevel="0" collapsed="false">
      <c r="A77" s="47"/>
      <c r="B77" s="96" t="n">
        <v>20</v>
      </c>
      <c r="C77" s="97" t="s">
        <v>184</v>
      </c>
      <c r="D77" s="100" t="s">
        <v>182</v>
      </c>
      <c r="E77" s="98" t="s">
        <v>86</v>
      </c>
      <c r="F77" s="98" t="s">
        <v>85</v>
      </c>
      <c r="G77" s="99" t="s">
        <v>108</v>
      </c>
      <c r="H77" s="98"/>
      <c r="I77" s="98"/>
      <c r="J77" s="100" t="s">
        <v>101</v>
      </c>
      <c r="K77" s="101" t="n">
        <f aca="false">SUM(N77:W77,Y77:AH77,AJ77:AS77,AU77:BD77,BF77:BO77,BQ77:BZ77,CB77:CK77)</f>
        <v>15</v>
      </c>
      <c r="L77" s="98" t="n">
        <f aca="false">SUM(X77,AI77,AT77,BE77,BP77,CA77,CL77)</f>
        <v>2</v>
      </c>
      <c r="M77" s="98" t="s">
        <v>162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102"/>
      <c r="Y77" s="78"/>
      <c r="Z77" s="77"/>
      <c r="AA77" s="77"/>
      <c r="AB77" s="77"/>
      <c r="AC77" s="77"/>
      <c r="AD77" s="77"/>
      <c r="AE77" s="77"/>
      <c r="AF77" s="77"/>
      <c r="AG77" s="77"/>
      <c r="AH77" s="77"/>
      <c r="AI77" s="102"/>
      <c r="AJ77" s="78"/>
      <c r="AK77" s="77"/>
      <c r="AL77" s="77"/>
      <c r="AM77" s="77"/>
      <c r="AN77" s="77"/>
      <c r="AO77" s="77"/>
      <c r="AP77" s="77"/>
      <c r="AQ77" s="77"/>
      <c r="AR77" s="77"/>
      <c r="AS77" s="77"/>
      <c r="AT77" s="102"/>
      <c r="AU77" s="78"/>
      <c r="AV77" s="77"/>
      <c r="AW77" s="77"/>
      <c r="AX77" s="77"/>
      <c r="AY77" s="77"/>
      <c r="AZ77" s="77"/>
      <c r="BA77" s="77"/>
      <c r="BB77" s="77"/>
      <c r="BC77" s="77"/>
      <c r="BD77" s="77"/>
      <c r="BE77" s="102"/>
      <c r="BF77" s="78"/>
      <c r="BG77" s="77"/>
      <c r="BH77" s="77"/>
      <c r="BI77" s="77"/>
      <c r="BJ77" s="77"/>
      <c r="BK77" s="77"/>
      <c r="BL77" s="77"/>
      <c r="BM77" s="77"/>
      <c r="BN77" s="77"/>
      <c r="BO77" s="77"/>
      <c r="BP77" s="102"/>
      <c r="BQ77" s="77"/>
      <c r="BR77" s="77"/>
      <c r="BS77" s="77"/>
      <c r="BT77" s="77"/>
      <c r="BU77" s="77"/>
      <c r="BV77" s="77"/>
      <c r="BW77" s="77"/>
      <c r="BX77" s="77"/>
      <c r="BY77" s="79"/>
      <c r="BZ77" s="77"/>
      <c r="CA77" s="102"/>
      <c r="CB77" s="78"/>
      <c r="CC77" s="77"/>
      <c r="CD77" s="77"/>
      <c r="CE77" s="77"/>
      <c r="CF77" s="77"/>
      <c r="CG77" s="77"/>
      <c r="CH77" s="77"/>
      <c r="CI77" s="77"/>
      <c r="CJ77" s="77" t="n">
        <v>15</v>
      </c>
      <c r="CK77" s="77"/>
      <c r="CL77" s="102" t="n">
        <v>2</v>
      </c>
      <c r="CM77" s="52"/>
    </row>
    <row r="78" customFormat="false" ht="15" hidden="false" customHeight="true" outlineLevel="0" collapsed="false">
      <c r="A78" s="47"/>
      <c r="B78" s="96" t="n">
        <v>21</v>
      </c>
      <c r="C78" s="97" t="s">
        <v>185</v>
      </c>
      <c r="D78" s="100" t="s">
        <v>182</v>
      </c>
      <c r="E78" s="98" t="s">
        <v>86</v>
      </c>
      <c r="F78" s="98" t="s">
        <v>85</v>
      </c>
      <c r="G78" s="99" t="s">
        <v>108</v>
      </c>
      <c r="H78" s="100"/>
      <c r="I78" s="100"/>
      <c r="J78" s="100" t="s">
        <v>101</v>
      </c>
      <c r="K78" s="101" t="n">
        <f aca="false">SUM(N78:W78,Y78:AH78,AJ78:AS78,AU78:BD78,BF78:BO78,BQ78:BZ78,CB78:CK78)</f>
        <v>15</v>
      </c>
      <c r="L78" s="98" t="n">
        <f aca="false">SUM(X78,AI78,AT78,BE78,BP78,CA78,CL78)</f>
        <v>2</v>
      </c>
      <c r="M78" s="98" t="s">
        <v>162</v>
      </c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102"/>
      <c r="Y78" s="78"/>
      <c r="Z78" s="77"/>
      <c r="AA78" s="77"/>
      <c r="AB78" s="77"/>
      <c r="AC78" s="77"/>
      <c r="AD78" s="77"/>
      <c r="AE78" s="77"/>
      <c r="AF78" s="77"/>
      <c r="AG78" s="77"/>
      <c r="AH78" s="77"/>
      <c r="AI78" s="102"/>
      <c r="AJ78" s="78"/>
      <c r="AK78" s="77"/>
      <c r="AL78" s="77"/>
      <c r="AM78" s="77"/>
      <c r="AN78" s="77"/>
      <c r="AO78" s="77"/>
      <c r="AP78" s="77"/>
      <c r="AQ78" s="77"/>
      <c r="AR78" s="77"/>
      <c r="AS78" s="77"/>
      <c r="AT78" s="102"/>
      <c r="AU78" s="78"/>
      <c r="AV78" s="77"/>
      <c r="AW78" s="77"/>
      <c r="AX78" s="77"/>
      <c r="AY78" s="77"/>
      <c r="AZ78" s="77"/>
      <c r="BA78" s="77"/>
      <c r="BB78" s="77"/>
      <c r="BC78" s="77"/>
      <c r="BD78" s="77"/>
      <c r="BE78" s="102"/>
      <c r="BF78" s="79"/>
      <c r="BG78" s="79"/>
      <c r="BH78" s="79"/>
      <c r="BI78" s="79"/>
      <c r="BJ78" s="79"/>
      <c r="BK78" s="79"/>
      <c r="BL78" s="77"/>
      <c r="BM78" s="77"/>
      <c r="BN78" s="77"/>
      <c r="BO78" s="77"/>
      <c r="BP78" s="102"/>
      <c r="BQ78" s="78"/>
      <c r="BR78" s="77"/>
      <c r="BS78" s="77"/>
      <c r="BT78" s="77"/>
      <c r="BU78" s="77"/>
      <c r="BV78" s="77"/>
      <c r="BW78" s="77"/>
      <c r="BX78" s="77"/>
      <c r="BY78" s="77"/>
      <c r="BZ78" s="77"/>
      <c r="CA78" s="102"/>
      <c r="CB78" s="78"/>
      <c r="CC78" s="77"/>
      <c r="CD78" s="77"/>
      <c r="CE78" s="77"/>
      <c r="CF78" s="77"/>
      <c r="CG78" s="77"/>
      <c r="CH78" s="77"/>
      <c r="CI78" s="77"/>
      <c r="CJ78" s="77" t="n">
        <v>15</v>
      </c>
      <c r="CK78" s="77"/>
      <c r="CL78" s="102" t="n">
        <v>2</v>
      </c>
      <c r="CM78" s="52"/>
    </row>
    <row r="79" customFormat="false" ht="15" hidden="false" customHeight="true" outlineLevel="0" collapsed="false">
      <c r="A79" s="47"/>
      <c r="B79" s="96" t="n">
        <v>22</v>
      </c>
      <c r="C79" s="97" t="s">
        <v>186</v>
      </c>
      <c r="D79" s="100" t="s">
        <v>182</v>
      </c>
      <c r="E79" s="98" t="s">
        <v>86</v>
      </c>
      <c r="F79" s="98" t="s">
        <v>85</v>
      </c>
      <c r="G79" s="99" t="s">
        <v>108</v>
      </c>
      <c r="H79" s="98"/>
      <c r="I79" s="98"/>
      <c r="J79" s="100" t="s">
        <v>101</v>
      </c>
      <c r="K79" s="101" t="n">
        <f aca="false">SUM(N79:W79,Y79:AH79,AJ79:AS79,AU79:BD79,BF79:BO79,BQ79:BZ79,CB79:CK79)</f>
        <v>15</v>
      </c>
      <c r="L79" s="98" t="n">
        <f aca="false">SUM(X79,AI79,AT79,BE79,BP79,CA79,CL79)</f>
        <v>2</v>
      </c>
      <c r="M79" s="98" t="s">
        <v>162</v>
      </c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102"/>
      <c r="Y79" s="78"/>
      <c r="Z79" s="77"/>
      <c r="AA79" s="77"/>
      <c r="AB79" s="77"/>
      <c r="AC79" s="77"/>
      <c r="AD79" s="77"/>
      <c r="AE79" s="77"/>
      <c r="AF79" s="77"/>
      <c r="AG79" s="77"/>
      <c r="AH79" s="77"/>
      <c r="AI79" s="102"/>
      <c r="AJ79" s="78"/>
      <c r="AK79" s="77"/>
      <c r="AL79" s="77"/>
      <c r="AM79" s="77"/>
      <c r="AN79" s="77"/>
      <c r="AO79" s="77"/>
      <c r="AP79" s="77"/>
      <c r="AQ79" s="77"/>
      <c r="AR79" s="77"/>
      <c r="AS79" s="77"/>
      <c r="AT79" s="102"/>
      <c r="AU79" s="78"/>
      <c r="AV79" s="77"/>
      <c r="AW79" s="77"/>
      <c r="AX79" s="77"/>
      <c r="AY79" s="77"/>
      <c r="AZ79" s="77"/>
      <c r="BA79" s="77"/>
      <c r="BB79" s="77"/>
      <c r="BC79" s="77"/>
      <c r="BD79" s="77"/>
      <c r="BE79" s="102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102"/>
      <c r="BQ79" s="78"/>
      <c r="BR79" s="77"/>
      <c r="BS79" s="77"/>
      <c r="BT79" s="77"/>
      <c r="BU79" s="77"/>
      <c r="BV79" s="77"/>
      <c r="BW79" s="77"/>
      <c r="BX79" s="77"/>
      <c r="BY79" s="77"/>
      <c r="BZ79" s="77"/>
      <c r="CA79" s="102"/>
      <c r="CB79" s="78"/>
      <c r="CC79" s="77"/>
      <c r="CD79" s="77"/>
      <c r="CE79" s="77"/>
      <c r="CF79" s="77"/>
      <c r="CG79" s="77"/>
      <c r="CH79" s="77"/>
      <c r="CI79" s="77"/>
      <c r="CJ79" s="77" t="n">
        <v>15</v>
      </c>
      <c r="CK79" s="77"/>
      <c r="CL79" s="102" t="n">
        <v>2</v>
      </c>
      <c r="CM79" s="52"/>
    </row>
    <row r="80" customFormat="false" ht="15" hidden="false" customHeight="true" outlineLevel="0" collapsed="false">
      <c r="A80" s="47"/>
      <c r="B80" s="96" t="n">
        <v>23</v>
      </c>
      <c r="C80" s="97" t="s">
        <v>187</v>
      </c>
      <c r="D80" s="100" t="s">
        <v>182</v>
      </c>
      <c r="E80" s="98" t="s">
        <v>86</v>
      </c>
      <c r="F80" s="98" t="s">
        <v>85</v>
      </c>
      <c r="G80" s="99" t="s">
        <v>108</v>
      </c>
      <c r="H80" s="98"/>
      <c r="I80" s="98"/>
      <c r="J80" s="98" t="n">
        <v>7</v>
      </c>
      <c r="K80" s="101" t="n">
        <f aca="false">SUM(N80:W80,Y80:AH80,AJ80:AS80,AU80:BD80,BF80:BO80,BQ80:BZ80,CB80:CK80)</f>
        <v>15</v>
      </c>
      <c r="L80" s="98" t="n">
        <f aca="false">SUM(X80,AI80,AT80,BE80,BP80,CA80,CL80)</f>
        <v>2</v>
      </c>
      <c r="M80" s="98" t="s">
        <v>162</v>
      </c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102"/>
      <c r="Y80" s="78"/>
      <c r="Z80" s="77"/>
      <c r="AA80" s="77"/>
      <c r="AB80" s="77"/>
      <c r="AC80" s="77"/>
      <c r="AD80" s="77"/>
      <c r="AE80" s="77"/>
      <c r="AF80" s="77"/>
      <c r="AG80" s="77"/>
      <c r="AH80" s="77"/>
      <c r="AI80" s="102"/>
      <c r="AJ80" s="78"/>
      <c r="AK80" s="77"/>
      <c r="AL80" s="77"/>
      <c r="AM80" s="77"/>
      <c r="AN80" s="77"/>
      <c r="AO80" s="77"/>
      <c r="AP80" s="77"/>
      <c r="AQ80" s="77"/>
      <c r="AR80" s="77"/>
      <c r="AS80" s="77"/>
      <c r="AT80" s="102"/>
      <c r="AU80" s="78"/>
      <c r="AV80" s="77"/>
      <c r="AW80" s="77"/>
      <c r="AX80" s="77"/>
      <c r="AY80" s="77"/>
      <c r="AZ80" s="77"/>
      <c r="BA80" s="77"/>
      <c r="BB80" s="77"/>
      <c r="BC80" s="77"/>
      <c r="BD80" s="77"/>
      <c r="BE80" s="102"/>
      <c r="BF80" s="78"/>
      <c r="BG80" s="77"/>
      <c r="BH80" s="77"/>
      <c r="BI80" s="77"/>
      <c r="BJ80" s="77"/>
      <c r="BK80" s="77"/>
      <c r="BL80" s="77"/>
      <c r="BM80" s="77"/>
      <c r="BN80" s="77"/>
      <c r="BO80" s="77"/>
      <c r="BP80" s="102"/>
      <c r="BQ80" s="77"/>
      <c r="BR80" s="77"/>
      <c r="BS80" s="77"/>
      <c r="BT80" s="77"/>
      <c r="BU80" s="77"/>
      <c r="BV80" s="77"/>
      <c r="BW80" s="77"/>
      <c r="BX80" s="77"/>
      <c r="BY80" s="79"/>
      <c r="BZ80" s="77"/>
      <c r="CA80" s="102"/>
      <c r="CB80" s="78"/>
      <c r="CC80" s="77"/>
      <c r="CD80" s="77"/>
      <c r="CE80" s="77"/>
      <c r="CF80" s="77"/>
      <c r="CG80" s="77"/>
      <c r="CH80" s="77"/>
      <c r="CI80" s="77"/>
      <c r="CJ80" s="77" t="n">
        <v>15</v>
      </c>
      <c r="CK80" s="77"/>
      <c r="CL80" s="102" t="n">
        <v>2</v>
      </c>
      <c r="CM80" s="52"/>
    </row>
    <row r="81" customFormat="false" ht="15" hidden="false" customHeight="true" outlineLevel="0" collapsed="false">
      <c r="A81" s="47"/>
      <c r="B81" s="106" t="s">
        <v>188</v>
      </c>
      <c r="C81" s="106"/>
      <c r="D81" s="106"/>
      <c r="E81" s="106"/>
      <c r="F81" s="106"/>
      <c r="G81" s="106"/>
      <c r="H81" s="106"/>
      <c r="I81" s="106"/>
      <c r="J81" s="106"/>
      <c r="K81" s="107" t="n">
        <f aca="false">SUM(K58:K80)-45</f>
        <v>765</v>
      </c>
      <c r="L81" s="108" t="n">
        <f aca="false">SUM(L58:L80)-6</f>
        <v>60</v>
      </c>
      <c r="M81" s="109" t="n">
        <f aca="false">(L81)/210</f>
        <v>0.285714285714286</v>
      </c>
      <c r="N81" s="110" t="n">
        <f aca="false">SUM(N58:N80)</f>
        <v>0</v>
      </c>
      <c r="O81" s="110" t="n">
        <f aca="false">SUM(O58:O80)</f>
        <v>0</v>
      </c>
      <c r="P81" s="110" t="n">
        <f aca="false">SUM(P58:P80)</f>
        <v>0</v>
      </c>
      <c r="Q81" s="110" t="n">
        <f aca="false">SUM(Q58:Q80)</f>
        <v>0</v>
      </c>
      <c r="R81" s="110" t="n">
        <f aca="false">SUM(R58:R80)</f>
        <v>0</v>
      </c>
      <c r="S81" s="110" t="n">
        <f aca="false">SUM(S58:S80)</f>
        <v>0</v>
      </c>
      <c r="T81" s="110" t="n">
        <f aca="false">SUM(T58:T80)</f>
        <v>0</v>
      </c>
      <c r="U81" s="110" t="n">
        <f aca="false">SUM(U58:U80)</f>
        <v>0</v>
      </c>
      <c r="V81" s="110" t="n">
        <f aca="false">SUM(V58:V80)</f>
        <v>0</v>
      </c>
      <c r="W81" s="110" t="n">
        <f aca="false">SUM(W58:W80)</f>
        <v>0</v>
      </c>
      <c r="X81" s="111" t="n">
        <f aca="false">SUM(X58:X80)</f>
        <v>0</v>
      </c>
      <c r="Y81" s="112" t="n">
        <f aca="false">SUM(Y58:Y80)</f>
        <v>0</v>
      </c>
      <c r="Z81" s="110" t="n">
        <f aca="false">SUM(Z58:Z80)</f>
        <v>0</v>
      </c>
      <c r="AA81" s="110" t="n">
        <f aca="false">SUM(AA58:AA80)</f>
        <v>0</v>
      </c>
      <c r="AB81" s="110" t="n">
        <f aca="false">SUM(AB58:AB80)</f>
        <v>0</v>
      </c>
      <c r="AC81" s="110" t="n">
        <f aca="false">SUM(AC58:AC80)</f>
        <v>0</v>
      </c>
      <c r="AD81" s="110" t="n">
        <f aca="false">SUM(AD58:AD80)</f>
        <v>0</v>
      </c>
      <c r="AE81" s="110" t="n">
        <f aca="false">SUM(AE58:AE80)</f>
        <v>0</v>
      </c>
      <c r="AF81" s="110" t="n">
        <f aca="false">SUM(AF58:AF80)</f>
        <v>0</v>
      </c>
      <c r="AG81" s="110" t="n">
        <f aca="false">SUM(AG58:AG80)</f>
        <v>0</v>
      </c>
      <c r="AH81" s="110" t="n">
        <f aca="false">SUM(AH58:AH80)</f>
        <v>0</v>
      </c>
      <c r="AI81" s="111" t="n">
        <f aca="false">SUM(AI58:AI80)</f>
        <v>0</v>
      </c>
      <c r="AJ81" s="112" t="n">
        <f aca="false">SUM(AJ58:AJ80)</f>
        <v>0</v>
      </c>
      <c r="AK81" s="110" t="n">
        <f aca="false">SUM(AK58:AK80)</f>
        <v>0</v>
      </c>
      <c r="AL81" s="110" t="n">
        <f aca="false">SUM(AL58:AL80)</f>
        <v>0</v>
      </c>
      <c r="AM81" s="110" t="n">
        <f aca="false">SUM(AM58:AM80)</f>
        <v>0</v>
      </c>
      <c r="AN81" s="110" t="n">
        <f aca="false">SUM(AN58:AN80)</f>
        <v>0</v>
      </c>
      <c r="AO81" s="110" t="n">
        <f aca="false">SUM(AO58:AO80)</f>
        <v>0</v>
      </c>
      <c r="AP81" s="110" t="n">
        <f aca="false">SUM(AP58:AP80)</f>
        <v>0</v>
      </c>
      <c r="AQ81" s="110" t="n">
        <f aca="false">SUM(AQ58:AQ80)</f>
        <v>0</v>
      </c>
      <c r="AR81" s="110" t="n">
        <f aca="false">SUM(AR58:AR80)</f>
        <v>0</v>
      </c>
      <c r="AS81" s="110" t="n">
        <f aca="false">SUM(AS58:AS80)</f>
        <v>0</v>
      </c>
      <c r="AT81" s="111" t="n">
        <f aca="false">SUM(AT58:AT80)</f>
        <v>0</v>
      </c>
      <c r="AU81" s="112" t="n">
        <f aca="false">SUM(AU58:AU80)</f>
        <v>0</v>
      </c>
      <c r="AV81" s="110" t="n">
        <f aca="false">SUM(AV58:AV80)</f>
        <v>0</v>
      </c>
      <c r="AW81" s="110" t="n">
        <f aca="false">SUM(AW58:AW80)</f>
        <v>0</v>
      </c>
      <c r="AX81" s="110" t="n">
        <f aca="false">SUM(AX58:AX80)</f>
        <v>0</v>
      </c>
      <c r="AY81" s="110" t="n">
        <f aca="false">SUM(AY58:AY80)</f>
        <v>0</v>
      </c>
      <c r="AZ81" s="110" t="n">
        <f aca="false">SUM(AZ58:AZ80)</f>
        <v>0</v>
      </c>
      <c r="BA81" s="110" t="n">
        <f aca="false">SUM(BA58:BA80)</f>
        <v>0</v>
      </c>
      <c r="BB81" s="110" t="n">
        <f aca="false">SUM(BB58:BB80)</f>
        <v>0</v>
      </c>
      <c r="BC81" s="110" t="n">
        <f aca="false">SUM(BC58:BC80)</f>
        <v>0</v>
      </c>
      <c r="BD81" s="110" t="n">
        <f aca="false">SUM(BD58:BD80)</f>
        <v>0</v>
      </c>
      <c r="BE81" s="111" t="n">
        <f aca="false">SUM(BE58:BE80)</f>
        <v>0</v>
      </c>
      <c r="BF81" s="113" t="n">
        <f aca="false">SUM(BF58:BF80)</f>
        <v>120</v>
      </c>
      <c r="BG81" s="114" t="n">
        <f aca="false">SUM(BG58:BG80)</f>
        <v>0</v>
      </c>
      <c r="BH81" s="114" t="n">
        <f aca="false">SUM(BH58:BH80)</f>
        <v>0</v>
      </c>
      <c r="BI81" s="114" t="n">
        <f aca="false">SUM(BI58:BI80)</f>
        <v>0</v>
      </c>
      <c r="BJ81" s="114" t="n">
        <f aca="false">SUM(BJ58:BJ80)</f>
        <v>0</v>
      </c>
      <c r="BK81" s="114" t="n">
        <f aca="false">SUM(BK58:BK80)</f>
        <v>195</v>
      </c>
      <c r="BL81" s="114" t="n">
        <f aca="false">SUM(BL58:BL80)</f>
        <v>0</v>
      </c>
      <c r="BM81" s="114" t="n">
        <f aca="false">SUM(BM58:BM80)</f>
        <v>0</v>
      </c>
      <c r="BN81" s="114" t="n">
        <f aca="false">SUM(BN58:BN80)</f>
        <v>15</v>
      </c>
      <c r="BO81" s="114" t="n">
        <f aca="false">SUM(BO58:BO80)</f>
        <v>0</v>
      </c>
      <c r="BP81" s="115" t="n">
        <f aca="false">SUM(BP58:BP80)</f>
        <v>24</v>
      </c>
      <c r="BQ81" s="113" t="n">
        <f aca="false">SUM(BQ58:BQ80)</f>
        <v>125</v>
      </c>
      <c r="BR81" s="114" t="n">
        <f aca="false">SUM(BR58:BR80)</f>
        <v>0</v>
      </c>
      <c r="BS81" s="114" t="n">
        <f aca="false">SUM(BS58:BS80)</f>
        <v>0</v>
      </c>
      <c r="BT81" s="114" t="n">
        <f aca="false">SUM(BT58:BT80)</f>
        <v>0</v>
      </c>
      <c r="BU81" s="114" t="n">
        <f aca="false">SUM(BU58:BU80)</f>
        <v>0</v>
      </c>
      <c r="BV81" s="114" t="n">
        <f aca="false">SUM(BV58:BV80)</f>
        <v>190</v>
      </c>
      <c r="BW81" s="114" t="n">
        <f aca="false">SUM(BW58:BW80)</f>
        <v>0</v>
      </c>
      <c r="BX81" s="114" t="n">
        <f aca="false">SUM(BX58:BX80)</f>
        <v>0</v>
      </c>
      <c r="BY81" s="114" t="n">
        <f aca="false">SUM(BY58:BY80)</f>
        <v>75</v>
      </c>
      <c r="BZ81" s="114" t="n">
        <f aca="false">SUM(BZ58:BZ80)</f>
        <v>0</v>
      </c>
      <c r="CA81" s="115" t="n">
        <f aca="false">SUM(CA58:CA80)</f>
        <v>30</v>
      </c>
      <c r="CB81" s="113" t="n">
        <f aca="false">SUM(CB58:CB80)</f>
        <v>0</v>
      </c>
      <c r="CC81" s="114" t="n">
        <f aca="false">SUM(CC58:CC80)</f>
        <v>0</v>
      </c>
      <c r="CD81" s="114" t="n">
        <f aca="false">SUM(CD58:CD80)</f>
        <v>0</v>
      </c>
      <c r="CE81" s="114" t="n">
        <f aca="false">SUM(CE58:CE80)</f>
        <v>0</v>
      </c>
      <c r="CF81" s="114" t="n">
        <f aca="false">SUM(CF58:CF80)</f>
        <v>0</v>
      </c>
      <c r="CG81" s="114" t="n">
        <f aca="false">SUM(CG58:CG80)</f>
        <v>0</v>
      </c>
      <c r="CH81" s="114" t="n">
        <f aca="false">SUM(CH58:CH80)</f>
        <v>0</v>
      </c>
      <c r="CI81" s="114" t="n">
        <f aca="false">SUM(CI58:CI80)</f>
        <v>0</v>
      </c>
      <c r="CJ81" s="114" t="n">
        <f aca="false">SUM(CJ58:CJ80)-45</f>
        <v>45</v>
      </c>
      <c r="CK81" s="114" t="n">
        <f aca="false">SUM(CK58:CK80)</f>
        <v>0</v>
      </c>
      <c r="CL81" s="116" t="n">
        <f aca="false">SUM(CL58:CL80)-6</f>
        <v>6</v>
      </c>
      <c r="CM81" s="52"/>
    </row>
    <row r="82" customFormat="false" ht="12.75" hidden="false" customHeight="true" outlineLevel="0" collapsed="false">
      <c r="A82" s="47"/>
      <c r="B82" s="117" t="s">
        <v>189</v>
      </c>
      <c r="C82" s="117"/>
      <c r="D82" s="118"/>
      <c r="E82" s="119"/>
      <c r="F82" s="119"/>
      <c r="G82" s="119"/>
      <c r="H82" s="119"/>
      <c r="I82" s="119"/>
      <c r="J82" s="119"/>
      <c r="K82" s="120"/>
      <c r="L82" s="119"/>
      <c r="M82" s="119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2"/>
    </row>
    <row r="83" customFormat="false" ht="15" hidden="false" customHeight="true" outlineLevel="0" collapsed="false">
      <c r="A83" s="47"/>
      <c r="B83" s="121" t="s">
        <v>83</v>
      </c>
      <c r="C83" s="122" t="s">
        <v>190</v>
      </c>
      <c r="D83" s="123"/>
      <c r="E83" s="124" t="s">
        <v>86</v>
      </c>
      <c r="F83" s="124" t="s">
        <v>85</v>
      </c>
      <c r="G83" s="124" t="s">
        <v>108</v>
      </c>
      <c r="H83" s="125" t="s">
        <v>95</v>
      </c>
      <c r="I83" s="125"/>
      <c r="J83" s="125" t="s">
        <v>95</v>
      </c>
      <c r="K83" s="126" t="n">
        <f aca="false">SUM(N83:W83,Y83:AH83,AJ83:AS83,AU83:BD83,BF83:BO83,BQ83:BZ83,CB83:CK83)</f>
        <v>75</v>
      </c>
      <c r="L83" s="127" t="n">
        <f aca="false">SUM(X83,AI83,AT83,BE83,BP83,CA83,CL83)</f>
        <v>5</v>
      </c>
      <c r="M83" s="127" t="s">
        <v>14</v>
      </c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102"/>
      <c r="Y83" s="78"/>
      <c r="Z83" s="77"/>
      <c r="AA83" s="77"/>
      <c r="AB83" s="77"/>
      <c r="AC83" s="77"/>
      <c r="AD83" s="77"/>
      <c r="AE83" s="77"/>
      <c r="AF83" s="77"/>
      <c r="AG83" s="77"/>
      <c r="AH83" s="77"/>
      <c r="AI83" s="102"/>
      <c r="AJ83" s="78"/>
      <c r="AK83" s="77"/>
      <c r="AL83" s="77"/>
      <c r="AM83" s="77"/>
      <c r="AN83" s="77"/>
      <c r="AO83" s="77"/>
      <c r="AP83" s="77"/>
      <c r="AQ83" s="77"/>
      <c r="AR83" s="77"/>
      <c r="AS83" s="77"/>
      <c r="AT83" s="102"/>
      <c r="AU83" s="78"/>
      <c r="AV83" s="77"/>
      <c r="AW83" s="77"/>
      <c r="AX83" s="77"/>
      <c r="AY83" s="77"/>
      <c r="AZ83" s="77"/>
      <c r="BA83" s="77"/>
      <c r="BB83" s="77"/>
      <c r="BC83" s="77"/>
      <c r="BD83" s="77"/>
      <c r="BE83" s="102"/>
      <c r="BF83" s="78" t="n">
        <v>30</v>
      </c>
      <c r="BG83" s="77" t="n">
        <v>15</v>
      </c>
      <c r="BH83" s="77"/>
      <c r="BI83" s="77"/>
      <c r="BJ83" s="77"/>
      <c r="BK83" s="77" t="n">
        <v>30</v>
      </c>
      <c r="BL83" s="77"/>
      <c r="BM83" s="77"/>
      <c r="BN83" s="77"/>
      <c r="BO83" s="77"/>
      <c r="BP83" s="102" t="n">
        <v>5</v>
      </c>
      <c r="BQ83" s="78"/>
      <c r="BR83" s="77"/>
      <c r="BS83" s="77"/>
      <c r="BT83" s="77"/>
      <c r="BU83" s="77"/>
      <c r="BV83" s="77"/>
      <c r="BW83" s="77"/>
      <c r="BX83" s="77"/>
      <c r="BY83" s="77"/>
      <c r="BZ83" s="77"/>
      <c r="CA83" s="102"/>
      <c r="CB83" s="78"/>
      <c r="CC83" s="77"/>
      <c r="CD83" s="77"/>
      <c r="CE83" s="77"/>
      <c r="CF83" s="77"/>
      <c r="CG83" s="77"/>
      <c r="CH83" s="77"/>
      <c r="CI83" s="77"/>
      <c r="CJ83" s="77"/>
      <c r="CK83" s="77"/>
      <c r="CL83" s="102"/>
      <c r="CM83" s="52"/>
    </row>
    <row r="84" customFormat="false" ht="15" hidden="false" customHeight="true" outlineLevel="0" collapsed="false">
      <c r="A84" s="47"/>
      <c r="B84" s="121" t="s">
        <v>88</v>
      </c>
      <c r="C84" s="122" t="s">
        <v>191</v>
      </c>
      <c r="D84" s="118"/>
      <c r="E84" s="124" t="s">
        <v>86</v>
      </c>
      <c r="F84" s="124" t="s">
        <v>85</v>
      </c>
      <c r="G84" s="124" t="s">
        <v>192</v>
      </c>
      <c r="H84" s="125"/>
      <c r="I84" s="125" t="s">
        <v>95</v>
      </c>
      <c r="J84" s="125" t="s">
        <v>95</v>
      </c>
      <c r="K84" s="126" t="n">
        <f aca="false">SUM(N84:W84,Y84:AH84,AJ84:AS84,AU84:BD84,BF84:BO84,BQ84:BZ84,CB84:CK84)</f>
        <v>60</v>
      </c>
      <c r="L84" s="127" t="n">
        <f aca="false">SUM(X84,AI84,AT84,BE84,BP84,CA84,CL84)</f>
        <v>4</v>
      </c>
      <c r="M84" s="127" t="s">
        <v>193</v>
      </c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102"/>
      <c r="Y84" s="78"/>
      <c r="Z84" s="77"/>
      <c r="AA84" s="77"/>
      <c r="AB84" s="77"/>
      <c r="AC84" s="77"/>
      <c r="AD84" s="77"/>
      <c r="AE84" s="77"/>
      <c r="AF84" s="77"/>
      <c r="AG84" s="77"/>
      <c r="AH84" s="77"/>
      <c r="AI84" s="102"/>
      <c r="AJ84" s="78"/>
      <c r="AK84" s="77"/>
      <c r="AL84" s="77"/>
      <c r="AM84" s="77"/>
      <c r="AN84" s="77"/>
      <c r="AO84" s="77"/>
      <c r="AP84" s="77"/>
      <c r="AQ84" s="77"/>
      <c r="AR84" s="77"/>
      <c r="AS84" s="77"/>
      <c r="AT84" s="102"/>
      <c r="AU84" s="78"/>
      <c r="AV84" s="77"/>
      <c r="AW84" s="77"/>
      <c r="AX84" s="77"/>
      <c r="AY84" s="77"/>
      <c r="AZ84" s="77"/>
      <c r="BA84" s="77"/>
      <c r="BB84" s="77"/>
      <c r="BC84" s="77"/>
      <c r="BD84" s="77"/>
      <c r="BE84" s="102"/>
      <c r="BF84" s="78" t="n">
        <v>30</v>
      </c>
      <c r="BG84" s="77"/>
      <c r="BH84" s="77"/>
      <c r="BI84" s="77"/>
      <c r="BJ84" s="77"/>
      <c r="BK84" s="77" t="n">
        <v>30</v>
      </c>
      <c r="BL84" s="77"/>
      <c r="BM84" s="77"/>
      <c r="BN84" s="77"/>
      <c r="BO84" s="77"/>
      <c r="BP84" s="102" t="n">
        <v>4</v>
      </c>
      <c r="BQ84" s="78"/>
      <c r="BR84" s="77"/>
      <c r="BS84" s="77"/>
      <c r="BT84" s="77"/>
      <c r="BU84" s="77"/>
      <c r="BV84" s="77"/>
      <c r="BW84" s="77"/>
      <c r="BX84" s="77"/>
      <c r="BY84" s="77"/>
      <c r="BZ84" s="77"/>
      <c r="CA84" s="102"/>
      <c r="CB84" s="78"/>
      <c r="CC84" s="77"/>
      <c r="CD84" s="77"/>
      <c r="CE84" s="77"/>
      <c r="CF84" s="77"/>
      <c r="CG84" s="77"/>
      <c r="CH84" s="77"/>
      <c r="CI84" s="77"/>
      <c r="CJ84" s="77"/>
      <c r="CK84" s="77"/>
      <c r="CL84" s="102"/>
      <c r="CM84" s="52"/>
    </row>
    <row r="85" customFormat="false" ht="15" hidden="false" customHeight="true" outlineLevel="0" collapsed="false">
      <c r="A85" s="47"/>
      <c r="B85" s="121" t="s">
        <v>90</v>
      </c>
      <c r="C85" s="122" t="s">
        <v>194</v>
      </c>
      <c r="D85" s="123"/>
      <c r="E85" s="124" t="s">
        <v>86</v>
      </c>
      <c r="F85" s="124" t="s">
        <v>85</v>
      </c>
      <c r="G85" s="124" t="s">
        <v>108</v>
      </c>
      <c r="H85" s="125"/>
      <c r="I85" s="125" t="s">
        <v>95</v>
      </c>
      <c r="J85" s="125" t="s">
        <v>95</v>
      </c>
      <c r="K85" s="126" t="n">
        <f aca="false">SUM(N85:W85,Y85:AH85,AJ85:AS85,AU85:BD85,BF85:BO85,BQ85:BZ85,CB85:CK85)</f>
        <v>45</v>
      </c>
      <c r="L85" s="127" t="n">
        <f aca="false">SUM(X85,AI85,AT85,BE85,BP85,CA85,CL85)</f>
        <v>3</v>
      </c>
      <c r="M85" s="127" t="s">
        <v>14</v>
      </c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102"/>
      <c r="Y85" s="78"/>
      <c r="Z85" s="77"/>
      <c r="AA85" s="77"/>
      <c r="AB85" s="77"/>
      <c r="AC85" s="77"/>
      <c r="AD85" s="77"/>
      <c r="AE85" s="77"/>
      <c r="AF85" s="77"/>
      <c r="AG85" s="77"/>
      <c r="AH85" s="77"/>
      <c r="AI85" s="102"/>
      <c r="AJ85" s="78"/>
      <c r="AK85" s="77"/>
      <c r="AL85" s="77"/>
      <c r="AM85" s="77"/>
      <c r="AN85" s="77"/>
      <c r="AO85" s="77"/>
      <c r="AP85" s="77"/>
      <c r="AQ85" s="77"/>
      <c r="AR85" s="77"/>
      <c r="AS85" s="77"/>
      <c r="AT85" s="102"/>
      <c r="AU85" s="78"/>
      <c r="AV85" s="77"/>
      <c r="AW85" s="77"/>
      <c r="AX85" s="77"/>
      <c r="AY85" s="77"/>
      <c r="AZ85" s="77"/>
      <c r="BA85" s="77"/>
      <c r="BB85" s="77"/>
      <c r="BC85" s="77"/>
      <c r="BD85" s="77"/>
      <c r="BE85" s="102"/>
      <c r="BF85" s="78" t="n">
        <v>15</v>
      </c>
      <c r="BG85" s="77"/>
      <c r="BH85" s="77"/>
      <c r="BI85" s="77"/>
      <c r="BJ85" s="77"/>
      <c r="BK85" s="77" t="n">
        <v>30</v>
      </c>
      <c r="BL85" s="77"/>
      <c r="BM85" s="77"/>
      <c r="BN85" s="77"/>
      <c r="BO85" s="77"/>
      <c r="BP85" s="102" t="n">
        <v>3</v>
      </c>
      <c r="BQ85" s="78"/>
      <c r="BR85" s="77"/>
      <c r="BS85" s="77"/>
      <c r="BT85" s="77"/>
      <c r="BU85" s="77"/>
      <c r="BV85" s="77"/>
      <c r="BW85" s="77"/>
      <c r="BX85" s="77"/>
      <c r="BY85" s="77"/>
      <c r="BZ85" s="77"/>
      <c r="CA85" s="102"/>
      <c r="CB85" s="78"/>
      <c r="CC85" s="77"/>
      <c r="CD85" s="77"/>
      <c r="CE85" s="77"/>
      <c r="CF85" s="77"/>
      <c r="CG85" s="77"/>
      <c r="CH85" s="77"/>
      <c r="CI85" s="77"/>
      <c r="CJ85" s="77"/>
      <c r="CK85" s="77"/>
      <c r="CL85" s="102"/>
      <c r="CM85" s="52"/>
    </row>
    <row r="86" customFormat="false" ht="15" hidden="false" customHeight="true" outlineLevel="0" collapsed="false">
      <c r="A86" s="47"/>
      <c r="B86" s="121" t="s">
        <v>92</v>
      </c>
      <c r="C86" s="122" t="s">
        <v>195</v>
      </c>
      <c r="D86" s="123"/>
      <c r="E86" s="124" t="s">
        <v>86</v>
      </c>
      <c r="F86" s="124" t="s">
        <v>85</v>
      </c>
      <c r="G86" s="124" t="s">
        <v>108</v>
      </c>
      <c r="H86" s="125"/>
      <c r="I86" s="125"/>
      <c r="J86" s="125" t="s">
        <v>98</v>
      </c>
      <c r="K86" s="126" t="n">
        <f aca="false">SUM(N86:W86,Y86:AH86,AJ86:AS86,AU86:BD86,BF86:BO86,BQ86:BZ86,CB86:CK86)</f>
        <v>15</v>
      </c>
      <c r="L86" s="127" t="n">
        <f aca="false">SUM(X86,AI86,AT86,BE86,BP86,CA86,CL86)</f>
        <v>2</v>
      </c>
      <c r="M86" s="127" t="s">
        <v>14</v>
      </c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02"/>
      <c r="Y86" s="78"/>
      <c r="Z86" s="77"/>
      <c r="AA86" s="77"/>
      <c r="AB86" s="77"/>
      <c r="AC86" s="77"/>
      <c r="AD86" s="77"/>
      <c r="AE86" s="77"/>
      <c r="AF86" s="77"/>
      <c r="AG86" s="77"/>
      <c r="AH86" s="77"/>
      <c r="AI86" s="102"/>
      <c r="AJ86" s="78"/>
      <c r="AK86" s="77"/>
      <c r="AL86" s="77"/>
      <c r="AM86" s="77"/>
      <c r="AN86" s="77"/>
      <c r="AO86" s="77"/>
      <c r="AP86" s="77"/>
      <c r="AQ86" s="77"/>
      <c r="AR86" s="77"/>
      <c r="AS86" s="77"/>
      <c r="AT86" s="102"/>
      <c r="AU86" s="78"/>
      <c r="AV86" s="77"/>
      <c r="AW86" s="77"/>
      <c r="AX86" s="77"/>
      <c r="AY86" s="77"/>
      <c r="AZ86" s="77"/>
      <c r="BA86" s="77"/>
      <c r="BB86" s="77"/>
      <c r="BC86" s="77"/>
      <c r="BD86" s="77"/>
      <c r="BE86" s="102"/>
      <c r="BF86" s="78"/>
      <c r="BG86" s="77"/>
      <c r="BH86" s="77"/>
      <c r="BI86" s="77"/>
      <c r="BJ86" s="77"/>
      <c r="BK86" s="77"/>
      <c r="BL86" s="77"/>
      <c r="BM86" s="77"/>
      <c r="BN86" s="77"/>
      <c r="BO86" s="77"/>
      <c r="BP86" s="102"/>
      <c r="BQ86" s="78"/>
      <c r="BR86" s="77"/>
      <c r="BS86" s="77"/>
      <c r="BT86" s="77"/>
      <c r="BU86" s="77"/>
      <c r="BV86" s="77"/>
      <c r="BW86" s="77"/>
      <c r="BX86" s="77"/>
      <c r="BY86" s="77" t="n">
        <v>15</v>
      </c>
      <c r="BZ86" s="77"/>
      <c r="CA86" s="102" t="n">
        <v>2</v>
      </c>
      <c r="CB86" s="78"/>
      <c r="CC86" s="77"/>
      <c r="CD86" s="77"/>
      <c r="CE86" s="77"/>
      <c r="CF86" s="77"/>
      <c r="CG86" s="77"/>
      <c r="CH86" s="77"/>
      <c r="CI86" s="77"/>
      <c r="CJ86" s="77"/>
      <c r="CK86" s="77"/>
      <c r="CL86" s="102"/>
      <c r="CM86" s="52"/>
    </row>
    <row r="87" customFormat="false" ht="15" hidden="false" customHeight="true" outlineLevel="0" collapsed="false">
      <c r="A87" s="47"/>
      <c r="B87" s="121" t="s">
        <v>95</v>
      </c>
      <c r="C87" s="128" t="s">
        <v>196</v>
      </c>
      <c r="D87" s="129"/>
      <c r="E87" s="124" t="s">
        <v>86</v>
      </c>
      <c r="F87" s="124" t="s">
        <v>85</v>
      </c>
      <c r="G87" s="124" t="s">
        <v>108</v>
      </c>
      <c r="H87" s="124" t="s">
        <v>95</v>
      </c>
      <c r="I87" s="124"/>
      <c r="J87" s="124" t="s">
        <v>95</v>
      </c>
      <c r="K87" s="126" t="n">
        <f aca="false">SUM(N87:W87,Y87:AH87,AJ87:AS87,AU87:BD87,BF87:BO87,BQ87:BZ87,CB87:CK87)</f>
        <v>45</v>
      </c>
      <c r="L87" s="127" t="n">
        <f aca="false">SUM(X87,AI87,AT87,BE87,BP87,CA87,CL87)</f>
        <v>4</v>
      </c>
      <c r="M87" s="127" t="s">
        <v>193</v>
      </c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102"/>
      <c r="Y87" s="78"/>
      <c r="Z87" s="77"/>
      <c r="AA87" s="77"/>
      <c r="AB87" s="77"/>
      <c r="AC87" s="77"/>
      <c r="AD87" s="77"/>
      <c r="AE87" s="77"/>
      <c r="AF87" s="77"/>
      <c r="AG87" s="77"/>
      <c r="AH87" s="77"/>
      <c r="AI87" s="102"/>
      <c r="AJ87" s="78"/>
      <c r="AK87" s="77"/>
      <c r="AL87" s="77"/>
      <c r="AM87" s="77"/>
      <c r="AN87" s="77"/>
      <c r="AO87" s="77"/>
      <c r="AP87" s="77"/>
      <c r="AQ87" s="77"/>
      <c r="AR87" s="77"/>
      <c r="AS87" s="77"/>
      <c r="AT87" s="102"/>
      <c r="AU87" s="78"/>
      <c r="AV87" s="77"/>
      <c r="AW87" s="77"/>
      <c r="AX87" s="77"/>
      <c r="AY87" s="77"/>
      <c r="AZ87" s="77"/>
      <c r="BA87" s="77"/>
      <c r="BB87" s="77"/>
      <c r="BC87" s="77"/>
      <c r="BD87" s="77"/>
      <c r="BE87" s="102"/>
      <c r="BF87" s="78" t="n">
        <v>15</v>
      </c>
      <c r="BG87" s="77"/>
      <c r="BH87" s="77"/>
      <c r="BI87" s="77"/>
      <c r="BJ87" s="77"/>
      <c r="BK87" s="77" t="n">
        <v>30</v>
      </c>
      <c r="BL87" s="77"/>
      <c r="BM87" s="77"/>
      <c r="BN87" s="79"/>
      <c r="BO87" s="77"/>
      <c r="BP87" s="102" t="n">
        <v>4</v>
      </c>
      <c r="BQ87" s="78"/>
      <c r="BR87" s="77"/>
      <c r="BS87" s="77"/>
      <c r="BT87" s="77"/>
      <c r="BU87" s="77"/>
      <c r="BV87" s="77"/>
      <c r="BW87" s="77"/>
      <c r="BX87" s="77"/>
      <c r="BY87" s="79"/>
      <c r="BZ87" s="77"/>
      <c r="CA87" s="102"/>
      <c r="CB87" s="78"/>
      <c r="CC87" s="77"/>
      <c r="CD87" s="77"/>
      <c r="CE87" s="77"/>
      <c r="CF87" s="77"/>
      <c r="CG87" s="77"/>
      <c r="CH87" s="77"/>
      <c r="CI87" s="77"/>
      <c r="CJ87" s="77"/>
      <c r="CK87" s="77"/>
      <c r="CL87" s="102"/>
      <c r="CM87" s="52"/>
    </row>
    <row r="88" customFormat="false" ht="15" hidden="false" customHeight="true" outlineLevel="0" collapsed="false">
      <c r="A88" s="47"/>
      <c r="B88" s="121" t="s">
        <v>98</v>
      </c>
      <c r="C88" s="128" t="s">
        <v>197</v>
      </c>
      <c r="D88" s="129"/>
      <c r="E88" s="124" t="s">
        <v>86</v>
      </c>
      <c r="F88" s="124" t="s">
        <v>85</v>
      </c>
      <c r="G88" s="124" t="s">
        <v>108</v>
      </c>
      <c r="H88" s="124"/>
      <c r="I88" s="124"/>
      <c r="J88" s="124" t="s">
        <v>98</v>
      </c>
      <c r="K88" s="126" t="n">
        <f aca="false">SUM(N88:W88,Y88:AH88,AJ88:AS88,AU88:BD88,BF88:BO88,BQ88:BZ88,CB88:CK88)</f>
        <v>15</v>
      </c>
      <c r="L88" s="127" t="n">
        <f aca="false">SUM(X88,AI88,AT88,BE88,BP88,CA88,CL88)</f>
        <v>2</v>
      </c>
      <c r="M88" s="127" t="s">
        <v>193</v>
      </c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102"/>
      <c r="Y88" s="78"/>
      <c r="Z88" s="77"/>
      <c r="AA88" s="77"/>
      <c r="AB88" s="77"/>
      <c r="AC88" s="77"/>
      <c r="AD88" s="77"/>
      <c r="AE88" s="77"/>
      <c r="AF88" s="77"/>
      <c r="AG88" s="77"/>
      <c r="AH88" s="77"/>
      <c r="AI88" s="102"/>
      <c r="AJ88" s="78"/>
      <c r="AK88" s="77"/>
      <c r="AL88" s="77"/>
      <c r="AM88" s="77"/>
      <c r="AN88" s="77"/>
      <c r="AO88" s="77"/>
      <c r="AP88" s="77"/>
      <c r="AQ88" s="77"/>
      <c r="AR88" s="77"/>
      <c r="AS88" s="77"/>
      <c r="AT88" s="102"/>
      <c r="AU88" s="78"/>
      <c r="AV88" s="77"/>
      <c r="AW88" s="77"/>
      <c r="AX88" s="77"/>
      <c r="AY88" s="77"/>
      <c r="AZ88" s="77"/>
      <c r="BA88" s="77"/>
      <c r="BB88" s="77"/>
      <c r="BC88" s="77"/>
      <c r="BD88" s="77"/>
      <c r="BE88" s="102"/>
      <c r="BF88" s="78"/>
      <c r="BG88" s="77"/>
      <c r="BH88" s="77"/>
      <c r="BI88" s="77"/>
      <c r="BJ88" s="77"/>
      <c r="BK88" s="77"/>
      <c r="BL88" s="77"/>
      <c r="BM88" s="77"/>
      <c r="BN88" s="79"/>
      <c r="BO88" s="77"/>
      <c r="BP88" s="102"/>
      <c r="BQ88" s="78"/>
      <c r="BR88" s="77"/>
      <c r="BS88" s="77"/>
      <c r="BT88" s="77"/>
      <c r="BU88" s="77"/>
      <c r="BV88" s="77"/>
      <c r="BW88" s="77"/>
      <c r="BX88" s="77"/>
      <c r="BY88" s="77" t="n">
        <v>15</v>
      </c>
      <c r="BZ88" s="77"/>
      <c r="CA88" s="102" t="n">
        <v>2</v>
      </c>
      <c r="CB88" s="78"/>
      <c r="CC88" s="77"/>
      <c r="CD88" s="77"/>
      <c r="CE88" s="77"/>
      <c r="CF88" s="77"/>
      <c r="CG88" s="77"/>
      <c r="CH88" s="77"/>
      <c r="CI88" s="77"/>
      <c r="CJ88" s="77"/>
      <c r="CK88" s="77"/>
      <c r="CL88" s="102"/>
      <c r="CM88" s="52"/>
    </row>
    <row r="89" customFormat="false" ht="15" hidden="false" customHeight="true" outlineLevel="0" collapsed="false">
      <c r="A89" s="47"/>
      <c r="B89" s="121" t="s">
        <v>101</v>
      </c>
      <c r="C89" s="128" t="s">
        <v>198</v>
      </c>
      <c r="D89" s="130"/>
      <c r="E89" s="124" t="s">
        <v>86</v>
      </c>
      <c r="F89" s="124" t="s">
        <v>85</v>
      </c>
      <c r="G89" s="124" t="s">
        <v>192</v>
      </c>
      <c r="H89" s="124"/>
      <c r="I89" s="124" t="s">
        <v>95</v>
      </c>
      <c r="J89" s="124" t="s">
        <v>95</v>
      </c>
      <c r="K89" s="126" t="n">
        <f aca="false">SUM(N89:W89,Y89:AH89,AJ89:AS89,AU89:BD89,BF89:BO89,BQ89:BZ89,CB89:CK89)</f>
        <v>60</v>
      </c>
      <c r="L89" s="127" t="n">
        <f aca="false">SUM(X89,AI89,AT89,BE89,BP89,CA89,CL89)</f>
        <v>4</v>
      </c>
      <c r="M89" s="127" t="s">
        <v>14</v>
      </c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102"/>
      <c r="Y89" s="78"/>
      <c r="Z89" s="77"/>
      <c r="AA89" s="77"/>
      <c r="AB89" s="77"/>
      <c r="AC89" s="77"/>
      <c r="AD89" s="77"/>
      <c r="AE89" s="77"/>
      <c r="AF89" s="77"/>
      <c r="AG89" s="77"/>
      <c r="AH89" s="77"/>
      <c r="AI89" s="102"/>
      <c r="AJ89" s="78"/>
      <c r="AK89" s="77"/>
      <c r="AL89" s="77"/>
      <c r="AM89" s="77"/>
      <c r="AN89" s="77"/>
      <c r="AO89" s="77"/>
      <c r="AP89" s="77"/>
      <c r="AQ89" s="77"/>
      <c r="AR89" s="77"/>
      <c r="AS89" s="77"/>
      <c r="AT89" s="102"/>
      <c r="AU89" s="78"/>
      <c r="AV89" s="77"/>
      <c r="AW89" s="77"/>
      <c r="AX89" s="77"/>
      <c r="AY89" s="77"/>
      <c r="AZ89" s="77"/>
      <c r="BA89" s="77"/>
      <c r="BB89" s="77"/>
      <c r="BC89" s="77"/>
      <c r="BD89" s="77"/>
      <c r="BE89" s="102"/>
      <c r="BF89" s="78" t="n">
        <v>30</v>
      </c>
      <c r="BG89" s="77"/>
      <c r="BH89" s="77"/>
      <c r="BI89" s="77"/>
      <c r="BJ89" s="77"/>
      <c r="BK89" s="77" t="n">
        <v>30</v>
      </c>
      <c r="BL89" s="77"/>
      <c r="BM89" s="77"/>
      <c r="BN89" s="77"/>
      <c r="BO89" s="77"/>
      <c r="BP89" s="102" t="n">
        <v>4</v>
      </c>
      <c r="BQ89" s="78"/>
      <c r="BR89" s="77"/>
      <c r="BS89" s="77"/>
      <c r="BT89" s="77"/>
      <c r="BU89" s="77"/>
      <c r="BV89" s="77"/>
      <c r="BW89" s="77"/>
      <c r="BX89" s="77"/>
      <c r="BY89" s="77"/>
      <c r="BZ89" s="77"/>
      <c r="CA89" s="102"/>
      <c r="CB89" s="78"/>
      <c r="CC89" s="77"/>
      <c r="CD89" s="77"/>
      <c r="CE89" s="77"/>
      <c r="CF89" s="77"/>
      <c r="CG89" s="77"/>
      <c r="CH89" s="77"/>
      <c r="CI89" s="77"/>
      <c r="CJ89" s="77"/>
      <c r="CK89" s="77"/>
      <c r="CL89" s="102"/>
      <c r="CM89" s="52"/>
    </row>
    <row r="90" customFormat="false" ht="15" hidden="false" customHeight="true" outlineLevel="0" collapsed="false">
      <c r="A90" s="47"/>
      <c r="B90" s="121" t="s">
        <v>104</v>
      </c>
      <c r="C90" s="128" t="s">
        <v>199</v>
      </c>
      <c r="D90" s="130"/>
      <c r="E90" s="124" t="s">
        <v>86</v>
      </c>
      <c r="F90" s="124" t="s">
        <v>85</v>
      </c>
      <c r="G90" s="124" t="s">
        <v>200</v>
      </c>
      <c r="H90" s="125"/>
      <c r="I90" s="125" t="s">
        <v>95</v>
      </c>
      <c r="J90" s="125" t="s">
        <v>95</v>
      </c>
      <c r="K90" s="126" t="n">
        <f aca="false">SUM(N90:W90,Y90:AH90,AJ90:AS90,AU90:BD90,BF90:BO90,BQ90:BZ90,CB90:CK90)</f>
        <v>60</v>
      </c>
      <c r="L90" s="127" t="n">
        <f aca="false">SUM(X90,AI90,AT90,BE90,BP90,CA90,CL90)</f>
        <v>4</v>
      </c>
      <c r="M90" s="127" t="s">
        <v>14</v>
      </c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102"/>
      <c r="Y90" s="78"/>
      <c r="Z90" s="77"/>
      <c r="AA90" s="77"/>
      <c r="AB90" s="77"/>
      <c r="AC90" s="77"/>
      <c r="AD90" s="77"/>
      <c r="AE90" s="77"/>
      <c r="AF90" s="77"/>
      <c r="AG90" s="77"/>
      <c r="AH90" s="77"/>
      <c r="AI90" s="102"/>
      <c r="AJ90" s="78"/>
      <c r="AK90" s="77"/>
      <c r="AL90" s="77"/>
      <c r="AM90" s="77"/>
      <c r="AN90" s="77"/>
      <c r="AO90" s="77"/>
      <c r="AP90" s="77"/>
      <c r="AQ90" s="77"/>
      <c r="AR90" s="77"/>
      <c r="AS90" s="77"/>
      <c r="AT90" s="102"/>
      <c r="AU90" s="78"/>
      <c r="AV90" s="77"/>
      <c r="AW90" s="77"/>
      <c r="AX90" s="77"/>
      <c r="AY90" s="77"/>
      <c r="AZ90" s="77"/>
      <c r="BA90" s="77"/>
      <c r="BB90" s="77"/>
      <c r="BC90" s="77"/>
      <c r="BD90" s="77"/>
      <c r="BE90" s="102"/>
      <c r="BF90" s="78" t="n">
        <v>30</v>
      </c>
      <c r="BG90" s="77"/>
      <c r="BH90" s="77"/>
      <c r="BI90" s="77"/>
      <c r="BJ90" s="77"/>
      <c r="BK90" s="77" t="n">
        <v>30</v>
      </c>
      <c r="BL90" s="77"/>
      <c r="BM90" s="77"/>
      <c r="BN90" s="77"/>
      <c r="BO90" s="77"/>
      <c r="BP90" s="102" t="n">
        <v>4</v>
      </c>
      <c r="BQ90" s="78"/>
      <c r="BR90" s="77"/>
      <c r="BS90" s="77"/>
      <c r="BT90" s="77"/>
      <c r="BU90" s="77"/>
      <c r="BV90" s="77"/>
      <c r="BW90" s="77"/>
      <c r="BX90" s="77"/>
      <c r="BY90" s="77"/>
      <c r="BZ90" s="77"/>
      <c r="CA90" s="102"/>
      <c r="CB90" s="78"/>
      <c r="CC90" s="77"/>
      <c r="CD90" s="77"/>
      <c r="CE90" s="77"/>
      <c r="CF90" s="77"/>
      <c r="CG90" s="77"/>
      <c r="CH90" s="77"/>
      <c r="CI90" s="77"/>
      <c r="CJ90" s="77"/>
      <c r="CK90" s="77"/>
      <c r="CL90" s="102"/>
      <c r="CM90" s="52"/>
    </row>
    <row r="91" customFormat="false" ht="15" hidden="false" customHeight="true" outlineLevel="0" collapsed="false">
      <c r="A91" s="47"/>
      <c r="B91" s="121" t="s">
        <v>116</v>
      </c>
      <c r="C91" s="122" t="s">
        <v>201</v>
      </c>
      <c r="D91" s="123"/>
      <c r="E91" s="124" t="s">
        <v>86</v>
      </c>
      <c r="F91" s="124" t="s">
        <v>85</v>
      </c>
      <c r="G91" s="124" t="s">
        <v>108</v>
      </c>
      <c r="H91" s="125" t="s">
        <v>98</v>
      </c>
      <c r="I91" s="125"/>
      <c r="J91" s="125" t="s">
        <v>98</v>
      </c>
      <c r="K91" s="126" t="n">
        <f aca="false">SUM(N91:W91,Y91:AH91,AJ91:AS91,AU91:BD91,BF91:BO91,BQ91:BZ91,CB91:CK91)</f>
        <v>60</v>
      </c>
      <c r="L91" s="127" t="n">
        <f aca="false">SUM(X91,AI91,AT91,BE91,BP91,CA91,CL91)</f>
        <v>5</v>
      </c>
      <c r="M91" s="127" t="s">
        <v>14</v>
      </c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102"/>
      <c r="Y91" s="78"/>
      <c r="Z91" s="77"/>
      <c r="AA91" s="77"/>
      <c r="AB91" s="77"/>
      <c r="AC91" s="77"/>
      <c r="AD91" s="77"/>
      <c r="AE91" s="77"/>
      <c r="AF91" s="77"/>
      <c r="AG91" s="77"/>
      <c r="AH91" s="77"/>
      <c r="AI91" s="102"/>
      <c r="AJ91" s="78"/>
      <c r="AK91" s="77"/>
      <c r="AL91" s="77"/>
      <c r="AM91" s="77"/>
      <c r="AN91" s="77"/>
      <c r="AO91" s="77"/>
      <c r="AP91" s="77"/>
      <c r="AQ91" s="77"/>
      <c r="AR91" s="77"/>
      <c r="AS91" s="77"/>
      <c r="AT91" s="102"/>
      <c r="AU91" s="78"/>
      <c r="AV91" s="77"/>
      <c r="AW91" s="77"/>
      <c r="AX91" s="77"/>
      <c r="AY91" s="77"/>
      <c r="AZ91" s="77"/>
      <c r="BA91" s="77"/>
      <c r="BB91" s="77"/>
      <c r="BC91" s="77"/>
      <c r="BD91" s="77"/>
      <c r="BE91" s="102"/>
      <c r="BF91" s="78"/>
      <c r="BG91" s="77"/>
      <c r="BH91" s="77"/>
      <c r="BI91" s="77"/>
      <c r="BJ91" s="77"/>
      <c r="BK91" s="77"/>
      <c r="BL91" s="77"/>
      <c r="BM91" s="77"/>
      <c r="BN91" s="77"/>
      <c r="BO91" s="77"/>
      <c r="BP91" s="102"/>
      <c r="BQ91" s="78" t="n">
        <v>30</v>
      </c>
      <c r="BR91" s="77"/>
      <c r="BS91" s="77"/>
      <c r="BT91" s="77"/>
      <c r="BU91" s="77"/>
      <c r="BV91" s="77" t="n">
        <v>30</v>
      </c>
      <c r="BW91" s="77"/>
      <c r="BX91" s="77"/>
      <c r="BY91" s="77"/>
      <c r="BZ91" s="77"/>
      <c r="CA91" s="102" t="n">
        <v>5</v>
      </c>
      <c r="CB91" s="78"/>
      <c r="CC91" s="77"/>
      <c r="CD91" s="77"/>
      <c r="CE91" s="77"/>
      <c r="CF91" s="77"/>
      <c r="CG91" s="77"/>
      <c r="CH91" s="77"/>
      <c r="CI91" s="77"/>
      <c r="CJ91" s="77"/>
      <c r="CK91" s="77"/>
      <c r="CL91" s="102"/>
      <c r="CM91" s="52"/>
    </row>
    <row r="92" customFormat="false" ht="15" hidden="false" customHeight="true" outlineLevel="0" collapsed="false">
      <c r="A92" s="47"/>
      <c r="B92" s="121" t="s">
        <v>118</v>
      </c>
      <c r="C92" s="122" t="s">
        <v>202</v>
      </c>
      <c r="D92" s="123"/>
      <c r="E92" s="124" t="s">
        <v>86</v>
      </c>
      <c r="F92" s="124" t="s">
        <v>85</v>
      </c>
      <c r="G92" s="124" t="s">
        <v>108</v>
      </c>
      <c r="H92" s="125"/>
      <c r="I92" s="125" t="s">
        <v>98</v>
      </c>
      <c r="J92" s="125" t="s">
        <v>98</v>
      </c>
      <c r="K92" s="126" t="n">
        <f aca="false">SUM(N92:W92,Y92:AH92,AJ92:AS92,AU92:BD92,BF92:BO92,BQ92:BZ92,CB92:CK92)</f>
        <v>60</v>
      </c>
      <c r="L92" s="127" t="n">
        <f aca="false">SUM(X92,AI92,AT92,BE92,BP92,CA92,CL92)</f>
        <v>4</v>
      </c>
      <c r="M92" s="127" t="s">
        <v>14</v>
      </c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102"/>
      <c r="Y92" s="78"/>
      <c r="Z92" s="77"/>
      <c r="AA92" s="77"/>
      <c r="AB92" s="77"/>
      <c r="AC92" s="77"/>
      <c r="AD92" s="77"/>
      <c r="AE92" s="77"/>
      <c r="AF92" s="77"/>
      <c r="AG92" s="77"/>
      <c r="AH92" s="77"/>
      <c r="AI92" s="102"/>
      <c r="AJ92" s="78"/>
      <c r="AK92" s="77"/>
      <c r="AL92" s="77"/>
      <c r="AM92" s="77"/>
      <c r="AN92" s="77"/>
      <c r="AO92" s="77"/>
      <c r="AP92" s="77"/>
      <c r="AQ92" s="77"/>
      <c r="AR92" s="77"/>
      <c r="AS92" s="77"/>
      <c r="AT92" s="102"/>
      <c r="AU92" s="78"/>
      <c r="AV92" s="77"/>
      <c r="AW92" s="77"/>
      <c r="AX92" s="77"/>
      <c r="AY92" s="77"/>
      <c r="AZ92" s="77"/>
      <c r="BA92" s="77"/>
      <c r="BB92" s="77"/>
      <c r="BC92" s="77"/>
      <c r="BD92" s="77"/>
      <c r="BE92" s="102"/>
      <c r="BF92" s="78"/>
      <c r="BG92" s="77"/>
      <c r="BH92" s="77"/>
      <c r="BI92" s="77"/>
      <c r="BJ92" s="77"/>
      <c r="BK92" s="77"/>
      <c r="BL92" s="77"/>
      <c r="BM92" s="77"/>
      <c r="BN92" s="77"/>
      <c r="BO92" s="77"/>
      <c r="BP92" s="102"/>
      <c r="BQ92" s="78" t="n">
        <v>30</v>
      </c>
      <c r="BR92" s="77"/>
      <c r="BS92" s="77"/>
      <c r="BT92" s="77"/>
      <c r="BU92" s="77"/>
      <c r="BV92" s="77" t="n">
        <v>30</v>
      </c>
      <c r="BW92" s="77"/>
      <c r="BX92" s="77"/>
      <c r="BY92" s="77"/>
      <c r="BZ92" s="77"/>
      <c r="CA92" s="102" t="n">
        <v>4</v>
      </c>
      <c r="CB92" s="78"/>
      <c r="CC92" s="77"/>
      <c r="CD92" s="77"/>
      <c r="CE92" s="77"/>
      <c r="CF92" s="77"/>
      <c r="CG92" s="77"/>
      <c r="CH92" s="77"/>
      <c r="CI92" s="77"/>
      <c r="CJ92" s="77"/>
      <c r="CK92" s="77"/>
      <c r="CL92" s="102"/>
      <c r="CM92" s="52"/>
    </row>
    <row r="93" customFormat="false" ht="15" hidden="false" customHeight="true" outlineLevel="0" collapsed="false">
      <c r="A93" s="47"/>
      <c r="B93" s="121" t="s">
        <v>120</v>
      </c>
      <c r="C93" s="122" t="s">
        <v>203</v>
      </c>
      <c r="D93" s="123"/>
      <c r="E93" s="124" t="s">
        <v>86</v>
      </c>
      <c r="F93" s="124" t="s">
        <v>85</v>
      </c>
      <c r="G93" s="124" t="s">
        <v>108</v>
      </c>
      <c r="H93" s="125" t="s">
        <v>98</v>
      </c>
      <c r="I93" s="125"/>
      <c r="J93" s="125" t="s">
        <v>98</v>
      </c>
      <c r="K93" s="126" t="n">
        <f aca="false">SUM(N93:W93,Y93:AH93,AJ93:AS93,AU93:BD93,BF93:BO93,BQ93:BZ93,CB93:CK93)</f>
        <v>60</v>
      </c>
      <c r="L93" s="127" t="n">
        <f aca="false">SUM(X93,AI93,AT93,BE93,BP93,CA93,CL93)</f>
        <v>5</v>
      </c>
      <c r="M93" s="127" t="s">
        <v>14</v>
      </c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102"/>
      <c r="Y93" s="78"/>
      <c r="Z93" s="77"/>
      <c r="AA93" s="77"/>
      <c r="AB93" s="77"/>
      <c r="AC93" s="77"/>
      <c r="AD93" s="77"/>
      <c r="AE93" s="77"/>
      <c r="AF93" s="77"/>
      <c r="AG93" s="77"/>
      <c r="AH93" s="77"/>
      <c r="AI93" s="102"/>
      <c r="AJ93" s="78"/>
      <c r="AK93" s="77"/>
      <c r="AL93" s="77"/>
      <c r="AM93" s="77"/>
      <c r="AN93" s="77"/>
      <c r="AO93" s="77"/>
      <c r="AP93" s="77"/>
      <c r="AQ93" s="77"/>
      <c r="AR93" s="77"/>
      <c r="AS93" s="77"/>
      <c r="AT93" s="102"/>
      <c r="AU93" s="78"/>
      <c r="AV93" s="77"/>
      <c r="AW93" s="77"/>
      <c r="AX93" s="77"/>
      <c r="AY93" s="77"/>
      <c r="AZ93" s="77"/>
      <c r="BA93" s="77"/>
      <c r="BB93" s="77"/>
      <c r="BC93" s="77"/>
      <c r="BD93" s="77"/>
      <c r="BE93" s="102"/>
      <c r="BF93" s="78"/>
      <c r="BG93" s="77"/>
      <c r="BH93" s="77"/>
      <c r="BI93" s="77"/>
      <c r="BJ93" s="77"/>
      <c r="BK93" s="77"/>
      <c r="BL93" s="77"/>
      <c r="BM93" s="77"/>
      <c r="BN93" s="77"/>
      <c r="BO93" s="77"/>
      <c r="BP93" s="102"/>
      <c r="BQ93" s="78" t="n">
        <v>30</v>
      </c>
      <c r="BR93" s="77"/>
      <c r="BS93" s="77"/>
      <c r="BT93" s="77"/>
      <c r="BU93" s="77"/>
      <c r="BV93" s="77" t="n">
        <v>30</v>
      </c>
      <c r="BW93" s="77"/>
      <c r="BX93" s="77"/>
      <c r="BY93" s="77"/>
      <c r="BZ93" s="77"/>
      <c r="CA93" s="102" t="n">
        <v>5</v>
      </c>
      <c r="CB93" s="78"/>
      <c r="CC93" s="77"/>
      <c r="CD93" s="77"/>
      <c r="CE93" s="77"/>
      <c r="CF93" s="77"/>
      <c r="CG93" s="77"/>
      <c r="CH93" s="77"/>
      <c r="CI93" s="77"/>
      <c r="CJ93" s="77"/>
      <c r="CK93" s="77"/>
      <c r="CL93" s="102"/>
      <c r="CM93" s="52"/>
    </row>
    <row r="94" customFormat="false" ht="15" hidden="false" customHeight="true" outlineLevel="0" collapsed="false">
      <c r="A94" s="47"/>
      <c r="B94" s="121" t="s">
        <v>122</v>
      </c>
      <c r="C94" s="122" t="s">
        <v>204</v>
      </c>
      <c r="D94" s="123"/>
      <c r="E94" s="124" t="s">
        <v>86</v>
      </c>
      <c r="F94" s="124" t="s">
        <v>85</v>
      </c>
      <c r="G94" s="124" t="s">
        <v>108</v>
      </c>
      <c r="H94" s="125"/>
      <c r="I94" s="125"/>
      <c r="J94" s="125" t="s">
        <v>98</v>
      </c>
      <c r="K94" s="126" t="n">
        <f aca="false">SUM(N94:W94,Y94:AH94,AJ94:AS94,AU94:BD94,BF94:BO94,BQ94:BZ94,CB94:CK94)</f>
        <v>15</v>
      </c>
      <c r="L94" s="127" t="n">
        <f aca="false">SUM(X94,AI94,AT94,BE94,BP94,CA94,CL94)</f>
        <v>1</v>
      </c>
      <c r="M94" s="127" t="s">
        <v>14</v>
      </c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102"/>
      <c r="Y94" s="78"/>
      <c r="Z94" s="77"/>
      <c r="AA94" s="77"/>
      <c r="AB94" s="77"/>
      <c r="AC94" s="77"/>
      <c r="AD94" s="77"/>
      <c r="AE94" s="77"/>
      <c r="AF94" s="77"/>
      <c r="AG94" s="77"/>
      <c r="AH94" s="77"/>
      <c r="AI94" s="102"/>
      <c r="AJ94" s="78"/>
      <c r="AK94" s="77"/>
      <c r="AL94" s="77"/>
      <c r="AM94" s="77"/>
      <c r="AN94" s="77"/>
      <c r="AO94" s="77"/>
      <c r="AP94" s="77"/>
      <c r="AQ94" s="77"/>
      <c r="AR94" s="77"/>
      <c r="AS94" s="77"/>
      <c r="AT94" s="102"/>
      <c r="AU94" s="78"/>
      <c r="AV94" s="77"/>
      <c r="AW94" s="77"/>
      <c r="AX94" s="77"/>
      <c r="AY94" s="77"/>
      <c r="AZ94" s="77"/>
      <c r="BA94" s="77"/>
      <c r="BB94" s="77"/>
      <c r="BC94" s="77"/>
      <c r="BD94" s="77"/>
      <c r="BE94" s="102"/>
      <c r="BF94" s="78"/>
      <c r="BG94" s="77"/>
      <c r="BH94" s="77"/>
      <c r="BI94" s="77"/>
      <c r="BJ94" s="77"/>
      <c r="BK94" s="77"/>
      <c r="BL94" s="77"/>
      <c r="BM94" s="77"/>
      <c r="BN94" s="77"/>
      <c r="BO94" s="77"/>
      <c r="BP94" s="102"/>
      <c r="BQ94" s="78" t="n">
        <v>15</v>
      </c>
      <c r="BR94" s="77"/>
      <c r="BS94" s="77"/>
      <c r="BT94" s="77"/>
      <c r="BU94" s="77"/>
      <c r="BV94" s="77"/>
      <c r="BW94" s="77"/>
      <c r="BX94" s="77"/>
      <c r="BY94" s="77"/>
      <c r="BZ94" s="77"/>
      <c r="CA94" s="102" t="n">
        <v>1</v>
      </c>
      <c r="CB94" s="78"/>
      <c r="CC94" s="77"/>
      <c r="CD94" s="77"/>
      <c r="CE94" s="77"/>
      <c r="CF94" s="77"/>
      <c r="CG94" s="77"/>
      <c r="CH94" s="77"/>
      <c r="CI94" s="77"/>
      <c r="CJ94" s="79"/>
      <c r="CK94" s="77"/>
      <c r="CL94" s="102"/>
      <c r="CM94" s="52"/>
    </row>
    <row r="95" customFormat="false" ht="15" hidden="false" customHeight="true" outlineLevel="0" collapsed="false">
      <c r="A95" s="47"/>
      <c r="B95" s="121" t="s">
        <v>124</v>
      </c>
      <c r="C95" s="122" t="s">
        <v>205</v>
      </c>
      <c r="D95" s="123"/>
      <c r="E95" s="124" t="s">
        <v>86</v>
      </c>
      <c r="F95" s="124" t="s">
        <v>85</v>
      </c>
      <c r="G95" s="124" t="s">
        <v>108</v>
      </c>
      <c r="H95" s="125"/>
      <c r="I95" s="125"/>
      <c r="J95" s="125" t="s">
        <v>101</v>
      </c>
      <c r="K95" s="126" t="n">
        <f aca="false">SUM(N95:W95,Y95:AH95,AJ95:AS95,AU95:BD95,BF95:BO95,BQ95:BZ95,CB95:CK95)</f>
        <v>15</v>
      </c>
      <c r="L95" s="127" t="n">
        <f aca="false">SUM(X95,AI95,AT95,BE95,BP95,CA95,CL95)</f>
        <v>2</v>
      </c>
      <c r="M95" s="127" t="s">
        <v>14</v>
      </c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102"/>
      <c r="Y95" s="78"/>
      <c r="Z95" s="77"/>
      <c r="AA95" s="77"/>
      <c r="AB95" s="77"/>
      <c r="AC95" s="77"/>
      <c r="AD95" s="77"/>
      <c r="AE95" s="77"/>
      <c r="AF95" s="77"/>
      <c r="AG95" s="77"/>
      <c r="AH95" s="77"/>
      <c r="AI95" s="102"/>
      <c r="AJ95" s="78"/>
      <c r="AK95" s="77"/>
      <c r="AL95" s="77"/>
      <c r="AM95" s="77"/>
      <c r="AN95" s="77"/>
      <c r="AO95" s="77"/>
      <c r="AP95" s="77"/>
      <c r="AQ95" s="77"/>
      <c r="AR95" s="77"/>
      <c r="AS95" s="77"/>
      <c r="AT95" s="102"/>
      <c r="AU95" s="78"/>
      <c r="AV95" s="77"/>
      <c r="AW95" s="77"/>
      <c r="AX95" s="77"/>
      <c r="AY95" s="77"/>
      <c r="AZ95" s="77"/>
      <c r="BA95" s="77"/>
      <c r="BB95" s="77"/>
      <c r="BC95" s="77"/>
      <c r="BD95" s="77"/>
      <c r="BE95" s="102"/>
      <c r="BF95" s="78"/>
      <c r="BG95" s="77"/>
      <c r="BH95" s="77"/>
      <c r="BI95" s="77"/>
      <c r="BJ95" s="77"/>
      <c r="BK95" s="77"/>
      <c r="BL95" s="77"/>
      <c r="BM95" s="77"/>
      <c r="BN95" s="77"/>
      <c r="BO95" s="77"/>
      <c r="BP95" s="102"/>
      <c r="BQ95" s="78"/>
      <c r="BR95" s="77"/>
      <c r="BS95" s="77"/>
      <c r="BT95" s="77"/>
      <c r="BU95" s="77"/>
      <c r="BV95" s="77"/>
      <c r="BW95" s="77"/>
      <c r="BX95" s="77"/>
      <c r="BY95" s="77"/>
      <c r="BZ95" s="77"/>
      <c r="CA95" s="102"/>
      <c r="CB95" s="78"/>
      <c r="CC95" s="77"/>
      <c r="CD95" s="77"/>
      <c r="CE95" s="77"/>
      <c r="CF95" s="77"/>
      <c r="CG95" s="77"/>
      <c r="CH95" s="77"/>
      <c r="CI95" s="77"/>
      <c r="CJ95" s="77" t="n">
        <v>15</v>
      </c>
      <c r="CK95" s="77"/>
      <c r="CL95" s="102" t="n">
        <v>2</v>
      </c>
      <c r="CM95" s="52"/>
    </row>
    <row r="96" customFormat="false" ht="15" hidden="false" customHeight="true" outlineLevel="0" collapsed="false">
      <c r="A96" s="47"/>
      <c r="B96" s="121" t="s">
        <v>126</v>
      </c>
      <c r="C96" s="122" t="s">
        <v>206</v>
      </c>
      <c r="D96" s="118"/>
      <c r="E96" s="124" t="s">
        <v>86</v>
      </c>
      <c r="F96" s="124" t="s">
        <v>85</v>
      </c>
      <c r="G96" s="124" t="s">
        <v>108</v>
      </c>
      <c r="H96" s="124" t="s">
        <v>98</v>
      </c>
      <c r="I96" s="124"/>
      <c r="J96" s="124" t="s">
        <v>98</v>
      </c>
      <c r="K96" s="126" t="n">
        <f aca="false">SUM(N96:W96,Y96:AH96,AJ96:AS96,AU96:BD96,BF96:BO96,BQ96:BZ96,CB96:CK96)</f>
        <v>45</v>
      </c>
      <c r="L96" s="127" t="n">
        <f aca="false">SUM(X96,AI96,AT96,BE96,BP96,CA96,CL96)</f>
        <v>4</v>
      </c>
      <c r="M96" s="127" t="s">
        <v>193</v>
      </c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102"/>
      <c r="Y96" s="78"/>
      <c r="Z96" s="77"/>
      <c r="AA96" s="77"/>
      <c r="AB96" s="77"/>
      <c r="AC96" s="77"/>
      <c r="AD96" s="77"/>
      <c r="AE96" s="77"/>
      <c r="AF96" s="77"/>
      <c r="AG96" s="77"/>
      <c r="AH96" s="77"/>
      <c r="AI96" s="102"/>
      <c r="AJ96" s="78"/>
      <c r="AK96" s="77"/>
      <c r="AL96" s="77"/>
      <c r="AM96" s="77"/>
      <c r="AN96" s="77"/>
      <c r="AO96" s="77"/>
      <c r="AP96" s="77"/>
      <c r="AQ96" s="77"/>
      <c r="AR96" s="77"/>
      <c r="AS96" s="77"/>
      <c r="AT96" s="102"/>
      <c r="AU96" s="78"/>
      <c r="AV96" s="77"/>
      <c r="AW96" s="77"/>
      <c r="AX96" s="77"/>
      <c r="AY96" s="77"/>
      <c r="AZ96" s="77"/>
      <c r="BA96" s="77"/>
      <c r="BB96" s="77"/>
      <c r="BC96" s="77"/>
      <c r="BD96" s="77"/>
      <c r="BE96" s="102"/>
      <c r="BF96" s="78"/>
      <c r="BG96" s="77"/>
      <c r="BH96" s="77"/>
      <c r="BI96" s="77"/>
      <c r="BJ96" s="77"/>
      <c r="BK96" s="77"/>
      <c r="BL96" s="77"/>
      <c r="BM96" s="77"/>
      <c r="BN96" s="77"/>
      <c r="BO96" s="77"/>
      <c r="BP96" s="102"/>
      <c r="BQ96" s="78" t="n">
        <v>15</v>
      </c>
      <c r="BR96" s="77"/>
      <c r="BS96" s="77"/>
      <c r="BT96" s="77"/>
      <c r="BU96" s="77"/>
      <c r="BV96" s="77" t="n">
        <v>30</v>
      </c>
      <c r="BW96" s="77"/>
      <c r="BX96" s="77"/>
      <c r="BY96" s="79"/>
      <c r="BZ96" s="77"/>
      <c r="CA96" s="102" t="n">
        <v>4</v>
      </c>
      <c r="CB96" s="78"/>
      <c r="CC96" s="77"/>
      <c r="CD96" s="77"/>
      <c r="CE96" s="77"/>
      <c r="CF96" s="77"/>
      <c r="CG96" s="77"/>
      <c r="CH96" s="77"/>
      <c r="CI96" s="77"/>
      <c r="CJ96" s="77"/>
      <c r="CK96" s="77"/>
      <c r="CL96" s="102"/>
      <c r="CM96" s="52"/>
    </row>
    <row r="97" customFormat="false" ht="15" hidden="false" customHeight="true" outlineLevel="0" collapsed="false">
      <c r="A97" s="47"/>
      <c r="B97" s="121" t="s">
        <v>128</v>
      </c>
      <c r="C97" s="122" t="s">
        <v>207</v>
      </c>
      <c r="D97" s="118"/>
      <c r="E97" s="124" t="s">
        <v>86</v>
      </c>
      <c r="F97" s="124" t="s">
        <v>85</v>
      </c>
      <c r="G97" s="124" t="s">
        <v>108</v>
      </c>
      <c r="H97" s="124"/>
      <c r="I97" s="124"/>
      <c r="J97" s="124" t="s">
        <v>101</v>
      </c>
      <c r="K97" s="126" t="n">
        <f aca="false">SUM(N97:W97,Y97:AH97,AJ97:AS97,AU97:BD97,BF97:BO97,BQ97:BZ97,CB97:CK97)</f>
        <v>15</v>
      </c>
      <c r="L97" s="127" t="n">
        <f aca="false">SUM(X97,AI97,AT97,BE97,BP97,CA97,CL97)</f>
        <v>2</v>
      </c>
      <c r="M97" s="127" t="s">
        <v>193</v>
      </c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102"/>
      <c r="Y97" s="78"/>
      <c r="Z97" s="77"/>
      <c r="AA97" s="77"/>
      <c r="AB97" s="77"/>
      <c r="AC97" s="77"/>
      <c r="AD97" s="77"/>
      <c r="AE97" s="77"/>
      <c r="AF97" s="77"/>
      <c r="AG97" s="77"/>
      <c r="AH97" s="77"/>
      <c r="AI97" s="102"/>
      <c r="AJ97" s="78"/>
      <c r="AK97" s="77"/>
      <c r="AL97" s="77"/>
      <c r="AM97" s="77"/>
      <c r="AN97" s="77"/>
      <c r="AO97" s="77"/>
      <c r="AP97" s="77"/>
      <c r="AQ97" s="77"/>
      <c r="AR97" s="77"/>
      <c r="AS97" s="77"/>
      <c r="AT97" s="102"/>
      <c r="AU97" s="78"/>
      <c r="AV97" s="77"/>
      <c r="AW97" s="77"/>
      <c r="AX97" s="77"/>
      <c r="AY97" s="77"/>
      <c r="AZ97" s="77"/>
      <c r="BA97" s="77"/>
      <c r="BB97" s="77"/>
      <c r="BC97" s="77"/>
      <c r="BD97" s="77"/>
      <c r="BE97" s="102"/>
      <c r="BF97" s="78"/>
      <c r="BG97" s="77"/>
      <c r="BH97" s="77"/>
      <c r="BI97" s="77"/>
      <c r="BJ97" s="77"/>
      <c r="BK97" s="77"/>
      <c r="BL97" s="77"/>
      <c r="BM97" s="77"/>
      <c r="BN97" s="77"/>
      <c r="BO97" s="77"/>
      <c r="BP97" s="102"/>
      <c r="BQ97" s="78"/>
      <c r="BR97" s="77"/>
      <c r="BS97" s="77"/>
      <c r="BT97" s="77"/>
      <c r="BU97" s="77"/>
      <c r="BV97" s="77"/>
      <c r="BW97" s="77"/>
      <c r="BX97" s="77"/>
      <c r="BY97" s="79"/>
      <c r="BZ97" s="77"/>
      <c r="CA97" s="102"/>
      <c r="CB97" s="78"/>
      <c r="CC97" s="77"/>
      <c r="CD97" s="77"/>
      <c r="CE97" s="77"/>
      <c r="CF97" s="77"/>
      <c r="CG97" s="77"/>
      <c r="CH97" s="77"/>
      <c r="CI97" s="77"/>
      <c r="CJ97" s="77" t="n">
        <v>15</v>
      </c>
      <c r="CK97" s="77"/>
      <c r="CL97" s="102" t="n">
        <v>2</v>
      </c>
      <c r="CM97" s="52"/>
    </row>
    <row r="98" customFormat="false" ht="15" hidden="false" customHeight="true" outlineLevel="0" collapsed="false">
      <c r="A98" s="47"/>
      <c r="B98" s="121" t="s">
        <v>130</v>
      </c>
      <c r="C98" s="128" t="s">
        <v>208</v>
      </c>
      <c r="D98" s="130"/>
      <c r="E98" s="124" t="s">
        <v>86</v>
      </c>
      <c r="F98" s="124" t="s">
        <v>85</v>
      </c>
      <c r="G98" s="124" t="s">
        <v>108</v>
      </c>
      <c r="H98" s="125"/>
      <c r="I98" s="125" t="s">
        <v>98</v>
      </c>
      <c r="J98" s="125" t="s">
        <v>98</v>
      </c>
      <c r="K98" s="126" t="n">
        <f aca="false">SUM(N98:W98,Y98:AH98,AJ98:AS98,AU98:BD98,BF98:BO98,BQ98:BZ98,CB98:CK98)</f>
        <v>45</v>
      </c>
      <c r="L98" s="127" t="n">
        <f aca="false">SUM(X98,AI98,AT98,BE98,BP98,CA98,CL98)</f>
        <v>3</v>
      </c>
      <c r="M98" s="127" t="s">
        <v>14</v>
      </c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102"/>
      <c r="Y98" s="78"/>
      <c r="Z98" s="77"/>
      <c r="AA98" s="77"/>
      <c r="AB98" s="77"/>
      <c r="AC98" s="77"/>
      <c r="AD98" s="77"/>
      <c r="AE98" s="77"/>
      <c r="AF98" s="77"/>
      <c r="AG98" s="77"/>
      <c r="AH98" s="77"/>
      <c r="AI98" s="102"/>
      <c r="AJ98" s="78"/>
      <c r="AK98" s="77"/>
      <c r="AL98" s="77"/>
      <c r="AM98" s="77"/>
      <c r="AN98" s="77"/>
      <c r="AO98" s="77"/>
      <c r="AP98" s="77"/>
      <c r="AQ98" s="77"/>
      <c r="AR98" s="77"/>
      <c r="AS98" s="77"/>
      <c r="AT98" s="102"/>
      <c r="AU98" s="78"/>
      <c r="AV98" s="77"/>
      <c r="AW98" s="77"/>
      <c r="AX98" s="77"/>
      <c r="AY98" s="77"/>
      <c r="AZ98" s="77"/>
      <c r="BA98" s="77"/>
      <c r="BB98" s="77"/>
      <c r="BC98" s="77"/>
      <c r="BD98" s="77"/>
      <c r="BE98" s="102"/>
      <c r="BF98" s="78"/>
      <c r="BG98" s="77"/>
      <c r="BH98" s="77"/>
      <c r="BI98" s="77"/>
      <c r="BJ98" s="77"/>
      <c r="BK98" s="77"/>
      <c r="BL98" s="77"/>
      <c r="BM98" s="77"/>
      <c r="BN98" s="77"/>
      <c r="BO98" s="77"/>
      <c r="BP98" s="102"/>
      <c r="BQ98" s="78" t="n">
        <v>15</v>
      </c>
      <c r="BR98" s="77"/>
      <c r="BS98" s="77"/>
      <c r="BT98" s="77"/>
      <c r="BU98" s="77"/>
      <c r="BV98" s="77" t="n">
        <v>30</v>
      </c>
      <c r="BW98" s="77"/>
      <c r="BX98" s="77"/>
      <c r="BY98" s="77"/>
      <c r="BZ98" s="77"/>
      <c r="CA98" s="102" t="n">
        <v>3</v>
      </c>
      <c r="CB98" s="78"/>
      <c r="CC98" s="77"/>
      <c r="CD98" s="77"/>
      <c r="CE98" s="77"/>
      <c r="CF98" s="77"/>
      <c r="CG98" s="77"/>
      <c r="CH98" s="77"/>
      <c r="CI98" s="77"/>
      <c r="CJ98" s="77"/>
      <c r="CK98" s="77"/>
      <c r="CL98" s="102"/>
      <c r="CM98" s="52"/>
    </row>
    <row r="99" customFormat="false" ht="15" hidden="false" customHeight="true" outlineLevel="0" collapsed="false">
      <c r="A99" s="47"/>
      <c r="B99" s="121" t="s">
        <v>132</v>
      </c>
      <c r="C99" s="128" t="s">
        <v>209</v>
      </c>
      <c r="D99" s="130"/>
      <c r="E99" s="124" t="s">
        <v>86</v>
      </c>
      <c r="F99" s="124" t="s">
        <v>85</v>
      </c>
      <c r="G99" s="124" t="s">
        <v>108</v>
      </c>
      <c r="H99" s="125"/>
      <c r="I99" s="125"/>
      <c r="J99" s="125" t="s">
        <v>101</v>
      </c>
      <c r="K99" s="126" t="n">
        <f aca="false">SUM(N99:W99,Y99:AH99,AJ99:AS99,AU99:BD99,BF99:BO99,BQ99:BZ99,CB99:CK99)</f>
        <v>15</v>
      </c>
      <c r="L99" s="127" t="n">
        <f aca="false">SUM(X99,AI99,AT99,BE99,BP99,CA99,CL99)</f>
        <v>2</v>
      </c>
      <c r="M99" s="127" t="s">
        <v>14</v>
      </c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102"/>
      <c r="Y99" s="78"/>
      <c r="Z99" s="77"/>
      <c r="AA99" s="77"/>
      <c r="AB99" s="77"/>
      <c r="AC99" s="77"/>
      <c r="AD99" s="77"/>
      <c r="AE99" s="77"/>
      <c r="AF99" s="77"/>
      <c r="AG99" s="77"/>
      <c r="AH99" s="77"/>
      <c r="AI99" s="102"/>
      <c r="AJ99" s="78"/>
      <c r="AK99" s="77"/>
      <c r="AL99" s="77"/>
      <c r="AM99" s="77"/>
      <c r="AN99" s="77"/>
      <c r="AO99" s="77"/>
      <c r="AP99" s="77"/>
      <c r="AQ99" s="77"/>
      <c r="AR99" s="77"/>
      <c r="AS99" s="77"/>
      <c r="AT99" s="102"/>
      <c r="AU99" s="78"/>
      <c r="AV99" s="77"/>
      <c r="AW99" s="77"/>
      <c r="AX99" s="77"/>
      <c r="AY99" s="77"/>
      <c r="AZ99" s="77"/>
      <c r="BA99" s="77"/>
      <c r="BB99" s="77"/>
      <c r="BC99" s="77"/>
      <c r="BD99" s="77"/>
      <c r="BE99" s="102"/>
      <c r="BF99" s="78"/>
      <c r="BG99" s="77"/>
      <c r="BH99" s="77"/>
      <c r="BI99" s="77"/>
      <c r="BJ99" s="77"/>
      <c r="BK99" s="77"/>
      <c r="BL99" s="77"/>
      <c r="BM99" s="77"/>
      <c r="BN99" s="77"/>
      <c r="BO99" s="77"/>
      <c r="BP99" s="102"/>
      <c r="BQ99" s="78"/>
      <c r="BR99" s="77"/>
      <c r="BS99" s="77"/>
      <c r="BT99" s="77"/>
      <c r="BU99" s="77"/>
      <c r="BV99" s="77"/>
      <c r="BW99" s="77"/>
      <c r="BX99" s="77"/>
      <c r="BY99" s="77"/>
      <c r="BZ99" s="77"/>
      <c r="CA99" s="102"/>
      <c r="CB99" s="78"/>
      <c r="CC99" s="77"/>
      <c r="CD99" s="77"/>
      <c r="CE99" s="77"/>
      <c r="CF99" s="77"/>
      <c r="CG99" s="77"/>
      <c r="CH99" s="77"/>
      <c r="CI99" s="77"/>
      <c r="CJ99" s="77" t="n">
        <v>15</v>
      </c>
      <c r="CK99" s="77"/>
      <c r="CL99" s="102" t="n">
        <v>2</v>
      </c>
      <c r="CM99" s="52"/>
    </row>
    <row r="100" customFormat="false" ht="15" hidden="false" customHeight="true" outlineLevel="0" collapsed="false">
      <c r="A100" s="47"/>
      <c r="B100" s="121" t="s">
        <v>134</v>
      </c>
      <c r="C100" s="122" t="s">
        <v>210</v>
      </c>
      <c r="D100" s="123"/>
      <c r="E100" s="124" t="s">
        <v>86</v>
      </c>
      <c r="F100" s="124" t="s">
        <v>85</v>
      </c>
      <c r="G100" s="124" t="s">
        <v>108</v>
      </c>
      <c r="H100" s="125"/>
      <c r="I100" s="125" t="s">
        <v>98</v>
      </c>
      <c r="J100" s="125" t="s">
        <v>98</v>
      </c>
      <c r="K100" s="126" t="n">
        <f aca="false">SUM(N100:W100,Y100:AH100,AJ100:AS100,AU100:BD100,BF100:BO100,BQ100:BZ100,CB100:CK100)</f>
        <v>60</v>
      </c>
      <c r="L100" s="127" t="n">
        <f aca="false">SUM(X100,AI100,AT100,BE100,BP100,CA100,CL100)</f>
        <v>4</v>
      </c>
      <c r="M100" s="127" t="s">
        <v>14</v>
      </c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102"/>
      <c r="Y100" s="78"/>
      <c r="Z100" s="77"/>
      <c r="AA100" s="77"/>
      <c r="AB100" s="77"/>
      <c r="AC100" s="77"/>
      <c r="AD100" s="77"/>
      <c r="AE100" s="77"/>
      <c r="AF100" s="77"/>
      <c r="AG100" s="77"/>
      <c r="AH100" s="77"/>
      <c r="AI100" s="102"/>
      <c r="AJ100" s="78"/>
      <c r="AK100" s="77"/>
      <c r="AL100" s="77"/>
      <c r="AM100" s="77"/>
      <c r="AN100" s="77"/>
      <c r="AO100" s="77"/>
      <c r="AP100" s="77"/>
      <c r="AQ100" s="77"/>
      <c r="AR100" s="77"/>
      <c r="AS100" s="77"/>
      <c r="AT100" s="102"/>
      <c r="AU100" s="78"/>
      <c r="AV100" s="77"/>
      <c r="AW100" s="77"/>
      <c r="AX100" s="77"/>
      <c r="AY100" s="77"/>
      <c r="AZ100" s="77"/>
      <c r="BA100" s="77"/>
      <c r="BB100" s="77"/>
      <c r="BC100" s="77"/>
      <c r="BD100" s="77"/>
      <c r="BE100" s="102"/>
      <c r="BF100" s="78"/>
      <c r="BG100" s="77"/>
      <c r="BH100" s="77"/>
      <c r="BI100" s="77"/>
      <c r="BJ100" s="77"/>
      <c r="BK100" s="77"/>
      <c r="BL100" s="77"/>
      <c r="BM100" s="77"/>
      <c r="BN100" s="77"/>
      <c r="BO100" s="77"/>
      <c r="BP100" s="102"/>
      <c r="BQ100" s="78" t="n">
        <v>30</v>
      </c>
      <c r="BR100" s="77"/>
      <c r="BS100" s="77"/>
      <c r="BT100" s="77"/>
      <c r="BU100" s="77"/>
      <c r="BV100" s="77"/>
      <c r="BW100" s="77"/>
      <c r="BX100" s="77"/>
      <c r="BY100" s="77" t="n">
        <v>30</v>
      </c>
      <c r="BZ100" s="77"/>
      <c r="CA100" s="102" t="n">
        <v>4</v>
      </c>
      <c r="CB100" s="78"/>
      <c r="CC100" s="77"/>
      <c r="CD100" s="77"/>
      <c r="CE100" s="77"/>
      <c r="CF100" s="77"/>
      <c r="CG100" s="77"/>
      <c r="CH100" s="77"/>
      <c r="CI100" s="77"/>
      <c r="CJ100" s="77"/>
      <c r="CK100" s="77"/>
      <c r="CL100" s="102"/>
      <c r="CM100" s="52"/>
    </row>
    <row r="101" customFormat="false" ht="12.75" hidden="false" customHeight="true" outlineLevel="0" collapsed="false">
      <c r="A101" s="47"/>
      <c r="B101" s="131" t="s">
        <v>211</v>
      </c>
      <c r="C101" s="131"/>
      <c r="D101" s="131"/>
      <c r="E101" s="131"/>
      <c r="F101" s="131"/>
      <c r="G101" s="131"/>
      <c r="H101" s="131"/>
      <c r="I101" s="131"/>
      <c r="J101" s="131"/>
      <c r="K101" s="132" t="n">
        <f aca="false">SUM(K83:K100)</f>
        <v>765</v>
      </c>
      <c r="L101" s="133" t="n">
        <f aca="false">SUM(L83:L100)</f>
        <v>60</v>
      </c>
      <c r="M101" s="134" t="n">
        <f aca="false">L101/210</f>
        <v>0.285714285714286</v>
      </c>
      <c r="N101" s="110" t="n">
        <f aca="false">SUM(N83:N100)</f>
        <v>0</v>
      </c>
      <c r="O101" s="110" t="n">
        <f aca="false">SUM(O83:O100)</f>
        <v>0</v>
      </c>
      <c r="P101" s="110" t="n">
        <f aca="false">SUM(P83:P100)</f>
        <v>0</v>
      </c>
      <c r="Q101" s="110" t="n">
        <f aca="false">SUM(Q83:Q100)</f>
        <v>0</v>
      </c>
      <c r="R101" s="110" t="n">
        <f aca="false">SUM(R83:R100)</f>
        <v>0</v>
      </c>
      <c r="S101" s="110" t="n">
        <f aca="false">SUM(S83:S100)</f>
        <v>0</v>
      </c>
      <c r="T101" s="110" t="n">
        <f aca="false">SUM(T83:T100)</f>
        <v>0</v>
      </c>
      <c r="U101" s="110" t="n">
        <f aca="false">SUM(U83:U100)</f>
        <v>0</v>
      </c>
      <c r="V101" s="110" t="n">
        <f aca="false">SUM(V83:V100)</f>
        <v>0</v>
      </c>
      <c r="W101" s="110" t="n">
        <f aca="false">SUM(W83:W100)</f>
        <v>0</v>
      </c>
      <c r="X101" s="111" t="n">
        <f aca="false">SUM(X83:X100)</f>
        <v>0</v>
      </c>
      <c r="Y101" s="112" t="n">
        <f aca="false">SUM(Y83:Y100)</f>
        <v>0</v>
      </c>
      <c r="Z101" s="110" t="n">
        <f aca="false">SUM(Z83:Z100)</f>
        <v>0</v>
      </c>
      <c r="AA101" s="110" t="n">
        <f aca="false">SUM(AA83:AA100)</f>
        <v>0</v>
      </c>
      <c r="AB101" s="110" t="n">
        <f aca="false">SUM(AB83:AB100)</f>
        <v>0</v>
      </c>
      <c r="AC101" s="110" t="n">
        <f aca="false">SUM(AC83:AC100)</f>
        <v>0</v>
      </c>
      <c r="AD101" s="110" t="n">
        <f aca="false">SUM(AD83:AD100)</f>
        <v>0</v>
      </c>
      <c r="AE101" s="110" t="n">
        <f aca="false">SUM(AE83:AE100)</f>
        <v>0</v>
      </c>
      <c r="AF101" s="110" t="n">
        <f aca="false">SUM(AF83:AF100)</f>
        <v>0</v>
      </c>
      <c r="AG101" s="110" t="n">
        <f aca="false">SUM(AG83:AG100)</f>
        <v>0</v>
      </c>
      <c r="AH101" s="110" t="n">
        <f aca="false">SUM(AH83:AH100)</f>
        <v>0</v>
      </c>
      <c r="AI101" s="111" t="n">
        <f aca="false">SUM(AI83:AI100)</f>
        <v>0</v>
      </c>
      <c r="AJ101" s="112" t="n">
        <f aca="false">SUM(AJ83:AJ100)</f>
        <v>0</v>
      </c>
      <c r="AK101" s="110" t="n">
        <f aca="false">SUM(AK83:AK100)</f>
        <v>0</v>
      </c>
      <c r="AL101" s="110" t="n">
        <f aca="false">SUM(AL83:AL100)</f>
        <v>0</v>
      </c>
      <c r="AM101" s="110" t="n">
        <f aca="false">SUM(AM83:AM100)</f>
        <v>0</v>
      </c>
      <c r="AN101" s="110" t="n">
        <f aca="false">SUM(AN83:AN100)</f>
        <v>0</v>
      </c>
      <c r="AO101" s="110" t="n">
        <f aca="false">SUM(AO83:AO100)</f>
        <v>0</v>
      </c>
      <c r="AP101" s="110" t="n">
        <f aca="false">SUM(AP83:AP100)</f>
        <v>0</v>
      </c>
      <c r="AQ101" s="110" t="n">
        <f aca="false">SUM(AQ83:AQ100)</f>
        <v>0</v>
      </c>
      <c r="AR101" s="110" t="n">
        <f aca="false">SUM(AR83:AR100)</f>
        <v>0</v>
      </c>
      <c r="AS101" s="110" t="n">
        <f aca="false">SUM(AS83:AS100)</f>
        <v>0</v>
      </c>
      <c r="AT101" s="111" t="n">
        <f aca="false">SUM(AT83:AT100)</f>
        <v>0</v>
      </c>
      <c r="AU101" s="112" t="n">
        <f aca="false">SUM(AU83:AU100)</f>
        <v>0</v>
      </c>
      <c r="AV101" s="110" t="n">
        <f aca="false">SUM(AV83:AV100)</f>
        <v>0</v>
      </c>
      <c r="AW101" s="110" t="n">
        <f aca="false">SUM(AW83:AW100)</f>
        <v>0</v>
      </c>
      <c r="AX101" s="110" t="n">
        <f aca="false">SUM(AX83:AX100)</f>
        <v>0</v>
      </c>
      <c r="AY101" s="110" t="n">
        <f aca="false">SUM(AY83:AY100)</f>
        <v>0</v>
      </c>
      <c r="AZ101" s="110" t="n">
        <f aca="false">SUM(AZ83:AZ100)</f>
        <v>0</v>
      </c>
      <c r="BA101" s="110" t="n">
        <f aca="false">SUM(BA83:BA100)</f>
        <v>0</v>
      </c>
      <c r="BB101" s="110" t="n">
        <f aca="false">SUM(BB83:BB100)</f>
        <v>0</v>
      </c>
      <c r="BC101" s="110" t="n">
        <f aca="false">SUM(BC83:BC100)</f>
        <v>0</v>
      </c>
      <c r="BD101" s="110" t="n">
        <f aca="false">SUM(BD83:BD100)</f>
        <v>0</v>
      </c>
      <c r="BE101" s="111" t="n">
        <f aca="false">SUM(BE83:BE100)</f>
        <v>0</v>
      </c>
      <c r="BF101" s="113" t="n">
        <f aca="false">SUM(BF83:BF100)</f>
        <v>150</v>
      </c>
      <c r="BG101" s="114" t="n">
        <f aca="false">SUM(BG83:BG100)</f>
        <v>15</v>
      </c>
      <c r="BH101" s="114" t="n">
        <f aca="false">SUM(BH83:BH100)</f>
        <v>0</v>
      </c>
      <c r="BI101" s="114" t="n">
        <f aca="false">SUM(BI83:BI100)</f>
        <v>0</v>
      </c>
      <c r="BJ101" s="114" t="n">
        <f aca="false">SUM(BJ83:BJ100)</f>
        <v>0</v>
      </c>
      <c r="BK101" s="114" t="n">
        <f aca="false">SUM(BK83:BK100)</f>
        <v>180</v>
      </c>
      <c r="BL101" s="114" t="n">
        <f aca="false">SUM(BL83:BL100)</f>
        <v>0</v>
      </c>
      <c r="BM101" s="114" t="n">
        <f aca="false">SUM(BM83:BM100)</f>
        <v>0</v>
      </c>
      <c r="BN101" s="114" t="n">
        <f aca="false">SUM(BN83:BN100)</f>
        <v>0</v>
      </c>
      <c r="BO101" s="114" t="n">
        <f aca="false">SUM(BO83:BO100)</f>
        <v>0</v>
      </c>
      <c r="BP101" s="115" t="n">
        <f aca="false">SUM(BP83:BP100)</f>
        <v>24</v>
      </c>
      <c r="BQ101" s="113" t="n">
        <f aca="false">SUM(BQ83:BQ100)</f>
        <v>165</v>
      </c>
      <c r="BR101" s="114" t="n">
        <f aca="false">SUM(BR83:BR100)</f>
        <v>0</v>
      </c>
      <c r="BS101" s="114" t="n">
        <f aca="false">SUM(BS83:BS100)</f>
        <v>0</v>
      </c>
      <c r="BT101" s="114" t="n">
        <f aca="false">SUM(BT83:BT100)</f>
        <v>0</v>
      </c>
      <c r="BU101" s="114" t="n">
        <f aca="false">SUM(BU83:BU100)</f>
        <v>0</v>
      </c>
      <c r="BV101" s="114" t="n">
        <f aca="false">SUM(BV83:BV100)</f>
        <v>150</v>
      </c>
      <c r="BW101" s="114" t="n">
        <f aca="false">SUM(BW83:BW100)</f>
        <v>0</v>
      </c>
      <c r="BX101" s="114" t="n">
        <f aca="false">SUM(BX83:BX100)</f>
        <v>0</v>
      </c>
      <c r="BY101" s="114" t="n">
        <f aca="false">SUM(BY83:BY100)</f>
        <v>60</v>
      </c>
      <c r="BZ101" s="114" t="n">
        <f aca="false">SUM(BZ83:BZ100)</f>
        <v>0</v>
      </c>
      <c r="CA101" s="115" t="n">
        <f aca="false">SUM(CA83:CA100)</f>
        <v>30</v>
      </c>
      <c r="CB101" s="113" t="n">
        <f aca="false">SUM(CB83:CB100)</f>
        <v>0</v>
      </c>
      <c r="CC101" s="114" t="n">
        <f aca="false">SUM(CC83:CC100)</f>
        <v>0</v>
      </c>
      <c r="CD101" s="114" t="n">
        <f aca="false">SUM(CD83:CD100)</f>
        <v>0</v>
      </c>
      <c r="CE101" s="114" t="n">
        <f aca="false">SUM(CE83:CE100)</f>
        <v>0</v>
      </c>
      <c r="CF101" s="114" t="n">
        <f aca="false">SUM(CF83:CF100)</f>
        <v>0</v>
      </c>
      <c r="CG101" s="114" t="n">
        <f aca="false">SUM(CG83:CG100)</f>
        <v>0</v>
      </c>
      <c r="CH101" s="114" t="n">
        <f aca="false">SUM(CH83:CH100)</f>
        <v>0</v>
      </c>
      <c r="CI101" s="114" t="n">
        <f aca="false">SUM(CI83:CI100)</f>
        <v>0</v>
      </c>
      <c r="CJ101" s="114" t="n">
        <f aca="false">SUM(CJ83:CJ100)</f>
        <v>45</v>
      </c>
      <c r="CK101" s="114" t="n">
        <f aca="false">SUM(CK83:CK100)</f>
        <v>0</v>
      </c>
      <c r="CL101" s="116" t="n">
        <f aca="false">SUM(CL83:CL100)</f>
        <v>6</v>
      </c>
      <c r="CM101" s="52"/>
    </row>
    <row r="102" customFormat="false" ht="12.75" hidden="false" customHeight="true" outlineLevel="0" collapsed="false">
      <c r="A102" s="47"/>
      <c r="B102" s="135" t="s">
        <v>212</v>
      </c>
      <c r="C102" s="135"/>
      <c r="D102" s="136"/>
      <c r="E102" s="137"/>
      <c r="F102" s="137"/>
      <c r="G102" s="137"/>
      <c r="H102" s="137"/>
      <c r="I102" s="137"/>
      <c r="J102" s="137"/>
      <c r="K102" s="137"/>
      <c r="L102" s="137"/>
      <c r="M102" s="137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2"/>
    </row>
    <row r="103" s="146" customFormat="true" ht="15" hidden="false" customHeight="true" outlineLevel="0" collapsed="false">
      <c r="A103" s="138"/>
      <c r="B103" s="139" t="s">
        <v>83</v>
      </c>
      <c r="C103" s="140" t="s">
        <v>213</v>
      </c>
      <c r="D103" s="141"/>
      <c r="E103" s="141" t="s">
        <v>86</v>
      </c>
      <c r="F103" s="141" t="s">
        <v>85</v>
      </c>
      <c r="G103" s="141" t="s">
        <v>192</v>
      </c>
      <c r="H103" s="142"/>
      <c r="I103" s="142" t="s">
        <v>95</v>
      </c>
      <c r="J103" s="142" t="s">
        <v>95</v>
      </c>
      <c r="K103" s="143" t="n">
        <f aca="false">SUM(N103:W103,Y103:AH103,AJ103:AS103,AU103:BD103,BF103:BO103,BQ103:BZ103,CB103:CK103)</f>
        <v>75</v>
      </c>
      <c r="L103" s="144" t="n">
        <f aca="false">SUM(X103,AI103,AT103,BE103,BP103,CA103,CL103)</f>
        <v>5</v>
      </c>
      <c r="M103" s="144" t="s">
        <v>214</v>
      </c>
      <c r="N103" s="74"/>
      <c r="O103" s="74"/>
      <c r="P103" s="74"/>
      <c r="Q103" s="74"/>
      <c r="R103" s="74"/>
      <c r="S103" s="74"/>
      <c r="T103" s="74"/>
      <c r="U103" s="74"/>
      <c r="V103" s="74"/>
      <c r="W103" s="75"/>
      <c r="X103" s="61"/>
      <c r="Y103" s="62"/>
      <c r="Z103" s="74"/>
      <c r="AA103" s="74"/>
      <c r="AB103" s="74"/>
      <c r="AC103" s="74"/>
      <c r="AD103" s="74"/>
      <c r="AE103" s="74"/>
      <c r="AF103" s="74"/>
      <c r="AG103" s="74"/>
      <c r="AH103" s="75"/>
      <c r="AI103" s="61"/>
      <c r="AJ103" s="62"/>
      <c r="AK103" s="74"/>
      <c r="AL103" s="74"/>
      <c r="AM103" s="74"/>
      <c r="AN103" s="74"/>
      <c r="AO103" s="74"/>
      <c r="AP103" s="74"/>
      <c r="AQ103" s="74"/>
      <c r="AR103" s="74"/>
      <c r="AS103" s="75"/>
      <c r="AT103" s="61"/>
      <c r="AU103" s="62"/>
      <c r="AV103" s="74"/>
      <c r="AW103" s="74"/>
      <c r="AX103" s="74"/>
      <c r="AY103" s="74"/>
      <c r="AZ103" s="74"/>
      <c r="BA103" s="74"/>
      <c r="BB103" s="74"/>
      <c r="BC103" s="74"/>
      <c r="BD103" s="75"/>
      <c r="BE103" s="61"/>
      <c r="BF103" s="62" t="n">
        <v>30</v>
      </c>
      <c r="BG103" s="74" t="n">
        <v>15</v>
      </c>
      <c r="BH103" s="74"/>
      <c r="BI103" s="74"/>
      <c r="BJ103" s="74"/>
      <c r="BK103" s="74" t="n">
        <v>30</v>
      </c>
      <c r="BL103" s="74"/>
      <c r="BM103" s="74"/>
      <c r="BN103" s="74"/>
      <c r="BO103" s="75"/>
      <c r="BP103" s="61" t="n">
        <v>5</v>
      </c>
      <c r="BQ103" s="62"/>
      <c r="BR103" s="74"/>
      <c r="BS103" s="74"/>
      <c r="BT103" s="74"/>
      <c r="BU103" s="74"/>
      <c r="BV103" s="74"/>
      <c r="BW103" s="74"/>
      <c r="BX103" s="74"/>
      <c r="BY103" s="74"/>
      <c r="BZ103" s="75"/>
      <c r="CA103" s="61"/>
      <c r="CB103" s="62"/>
      <c r="CC103" s="74"/>
      <c r="CD103" s="74"/>
      <c r="CE103" s="74"/>
      <c r="CF103" s="74"/>
      <c r="CG103" s="74"/>
      <c r="CH103" s="74"/>
      <c r="CI103" s="74"/>
      <c r="CJ103" s="74"/>
      <c r="CK103" s="75"/>
      <c r="CL103" s="83"/>
      <c r="CM103" s="145"/>
    </row>
    <row r="104" customFormat="false" ht="15" hidden="false" customHeight="true" outlineLevel="0" collapsed="false">
      <c r="A104" s="47"/>
      <c r="B104" s="139" t="s">
        <v>88</v>
      </c>
      <c r="C104" s="140" t="s">
        <v>191</v>
      </c>
      <c r="D104" s="147"/>
      <c r="E104" s="141" t="s">
        <v>86</v>
      </c>
      <c r="F104" s="141" t="s">
        <v>85</v>
      </c>
      <c r="G104" s="141" t="s">
        <v>192</v>
      </c>
      <c r="H104" s="142"/>
      <c r="I104" s="142" t="s">
        <v>95</v>
      </c>
      <c r="J104" s="142" t="s">
        <v>95</v>
      </c>
      <c r="K104" s="143" t="n">
        <f aca="false">SUM(N104:W104,Y104:AH104,AJ104:AS104,AU104:BD104,BF104:BO104,BQ104:BZ104,CB104:CK104)</f>
        <v>60</v>
      </c>
      <c r="L104" s="144" t="n">
        <f aca="false">SUM(X104,AI104,AT104,BE104,BP104,CA104,CL104)</f>
        <v>4</v>
      </c>
      <c r="M104" s="144" t="s">
        <v>193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5"/>
      <c r="X104" s="61"/>
      <c r="Y104" s="62"/>
      <c r="Z104" s="74"/>
      <c r="AA104" s="74"/>
      <c r="AB104" s="74"/>
      <c r="AC104" s="74"/>
      <c r="AD104" s="74"/>
      <c r="AE104" s="74"/>
      <c r="AF104" s="74"/>
      <c r="AG104" s="74"/>
      <c r="AH104" s="75"/>
      <c r="AI104" s="61"/>
      <c r="AJ104" s="62"/>
      <c r="AK104" s="74"/>
      <c r="AL104" s="74"/>
      <c r="AM104" s="74"/>
      <c r="AN104" s="74"/>
      <c r="AO104" s="74"/>
      <c r="AP104" s="74"/>
      <c r="AQ104" s="74"/>
      <c r="AR104" s="74"/>
      <c r="AS104" s="75"/>
      <c r="AT104" s="61"/>
      <c r="AU104" s="62"/>
      <c r="AV104" s="74"/>
      <c r="AW104" s="74"/>
      <c r="AX104" s="74"/>
      <c r="AY104" s="74"/>
      <c r="AZ104" s="74"/>
      <c r="BA104" s="74"/>
      <c r="BB104" s="74"/>
      <c r="BC104" s="74"/>
      <c r="BD104" s="75"/>
      <c r="BE104" s="61"/>
      <c r="BF104" s="62" t="n">
        <v>30</v>
      </c>
      <c r="BG104" s="74"/>
      <c r="BH104" s="74"/>
      <c r="BI104" s="74"/>
      <c r="BJ104" s="74"/>
      <c r="BK104" s="74" t="n">
        <v>30</v>
      </c>
      <c r="BL104" s="74"/>
      <c r="BM104" s="74"/>
      <c r="BN104" s="74"/>
      <c r="BO104" s="75"/>
      <c r="BP104" s="61" t="n">
        <v>4</v>
      </c>
      <c r="BQ104" s="62"/>
      <c r="BR104" s="74"/>
      <c r="BS104" s="74"/>
      <c r="BT104" s="74"/>
      <c r="BU104" s="74"/>
      <c r="BV104" s="74"/>
      <c r="BW104" s="74"/>
      <c r="BX104" s="74"/>
      <c r="BY104" s="74"/>
      <c r="BZ104" s="75"/>
      <c r="CA104" s="61"/>
      <c r="CB104" s="62"/>
      <c r="CC104" s="74"/>
      <c r="CD104" s="74"/>
      <c r="CE104" s="74"/>
      <c r="CF104" s="74"/>
      <c r="CG104" s="74"/>
      <c r="CH104" s="74"/>
      <c r="CI104" s="74"/>
      <c r="CJ104" s="74"/>
      <c r="CK104" s="75"/>
      <c r="CL104" s="83"/>
      <c r="CM104" s="52"/>
    </row>
    <row r="105" customFormat="false" ht="15" hidden="false" customHeight="true" outlineLevel="0" collapsed="false">
      <c r="A105" s="47"/>
      <c r="B105" s="139" t="s">
        <v>90</v>
      </c>
      <c r="C105" s="140" t="s">
        <v>176</v>
      </c>
      <c r="D105" s="147"/>
      <c r="E105" s="141" t="s">
        <v>86</v>
      </c>
      <c r="F105" s="141" t="s">
        <v>85</v>
      </c>
      <c r="G105" s="141" t="s">
        <v>108</v>
      </c>
      <c r="H105" s="142"/>
      <c r="I105" s="142" t="s">
        <v>98</v>
      </c>
      <c r="J105" s="142" t="s">
        <v>98</v>
      </c>
      <c r="K105" s="143" t="n">
        <f aca="false">SUM(N105:W105,Y105:AH105,AJ105:AS105,AU105:BD105,BF105:BO105,BQ105:BZ105,CB105:CK105)</f>
        <v>45</v>
      </c>
      <c r="L105" s="144" t="n">
        <f aca="false">SUM(X105,AI105,AT105,BE105,BP105,CA105,CL105)</f>
        <v>3</v>
      </c>
      <c r="M105" s="144" t="s">
        <v>175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5"/>
      <c r="X105" s="61"/>
      <c r="Y105" s="62"/>
      <c r="Z105" s="74"/>
      <c r="AA105" s="74"/>
      <c r="AB105" s="74"/>
      <c r="AC105" s="74"/>
      <c r="AD105" s="74"/>
      <c r="AE105" s="74"/>
      <c r="AF105" s="74"/>
      <c r="AG105" s="74"/>
      <c r="AH105" s="75"/>
      <c r="AI105" s="61"/>
      <c r="AJ105" s="62"/>
      <c r="AK105" s="74"/>
      <c r="AL105" s="74"/>
      <c r="AM105" s="74"/>
      <c r="AN105" s="74"/>
      <c r="AO105" s="74"/>
      <c r="AP105" s="74"/>
      <c r="AQ105" s="74"/>
      <c r="AR105" s="74"/>
      <c r="AS105" s="75"/>
      <c r="AT105" s="61"/>
      <c r="AU105" s="62"/>
      <c r="AV105" s="74"/>
      <c r="AW105" s="74"/>
      <c r="AX105" s="74"/>
      <c r="AY105" s="74"/>
      <c r="AZ105" s="74"/>
      <c r="BA105" s="74"/>
      <c r="BB105" s="74"/>
      <c r="BC105" s="74"/>
      <c r="BD105" s="75"/>
      <c r="BE105" s="61"/>
      <c r="BF105" s="62"/>
      <c r="BG105" s="74"/>
      <c r="BH105" s="74"/>
      <c r="BI105" s="74"/>
      <c r="BJ105" s="74"/>
      <c r="BK105" s="74"/>
      <c r="BL105" s="74"/>
      <c r="BM105" s="74"/>
      <c r="BN105" s="74"/>
      <c r="BO105" s="75"/>
      <c r="BP105" s="61"/>
      <c r="BQ105" s="62" t="n">
        <v>15</v>
      </c>
      <c r="BR105" s="74"/>
      <c r="BS105" s="74"/>
      <c r="BT105" s="74"/>
      <c r="BU105" s="74"/>
      <c r="BV105" s="74" t="n">
        <v>30</v>
      </c>
      <c r="BW105" s="74"/>
      <c r="BX105" s="74"/>
      <c r="BY105" s="74"/>
      <c r="BZ105" s="75"/>
      <c r="CA105" s="61" t="n">
        <v>3</v>
      </c>
      <c r="CB105" s="62"/>
      <c r="CC105" s="74"/>
      <c r="CD105" s="74"/>
      <c r="CE105" s="74"/>
      <c r="CF105" s="74"/>
      <c r="CG105" s="74"/>
      <c r="CH105" s="74"/>
      <c r="CI105" s="74"/>
      <c r="CJ105" s="1"/>
      <c r="CK105" s="75"/>
      <c r="CL105" s="83"/>
      <c r="CM105" s="52"/>
    </row>
    <row r="106" customFormat="false" ht="15" hidden="false" customHeight="true" outlineLevel="0" collapsed="false">
      <c r="A106" s="47"/>
      <c r="B106" s="139" t="s">
        <v>92</v>
      </c>
      <c r="C106" s="140" t="s">
        <v>183</v>
      </c>
      <c r="D106" s="147"/>
      <c r="E106" s="141" t="s">
        <v>86</v>
      </c>
      <c r="F106" s="141" t="s">
        <v>85</v>
      </c>
      <c r="G106" s="141" t="s">
        <v>108</v>
      </c>
      <c r="H106" s="142"/>
      <c r="I106" s="142"/>
      <c r="J106" s="142" t="s">
        <v>101</v>
      </c>
      <c r="K106" s="143" t="n">
        <f aca="false">SUM(N106:W106,Y106:AH106,AJ106:AS106,AU106:BD106,BF106:BO106,BQ106:BZ106,CB106:CK106)</f>
        <v>15</v>
      </c>
      <c r="L106" s="144" t="n">
        <f aca="false">SUM(X106,AI106,AT106,BE106,BP106,CA106,CL106)</f>
        <v>2</v>
      </c>
      <c r="M106" s="144" t="s">
        <v>175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5"/>
      <c r="X106" s="61"/>
      <c r="Y106" s="62"/>
      <c r="Z106" s="74"/>
      <c r="AA106" s="74"/>
      <c r="AB106" s="74"/>
      <c r="AC106" s="74"/>
      <c r="AD106" s="74"/>
      <c r="AE106" s="74"/>
      <c r="AF106" s="74"/>
      <c r="AG106" s="74"/>
      <c r="AH106" s="75"/>
      <c r="AI106" s="61"/>
      <c r="AJ106" s="62"/>
      <c r="AK106" s="74"/>
      <c r="AL106" s="74"/>
      <c r="AM106" s="74"/>
      <c r="AN106" s="74"/>
      <c r="AO106" s="74"/>
      <c r="AP106" s="74"/>
      <c r="AQ106" s="74"/>
      <c r="AR106" s="74"/>
      <c r="AS106" s="75"/>
      <c r="AT106" s="61"/>
      <c r="AU106" s="62"/>
      <c r="AV106" s="74"/>
      <c r="AW106" s="74"/>
      <c r="AX106" s="74"/>
      <c r="AY106" s="74"/>
      <c r="AZ106" s="74"/>
      <c r="BA106" s="74"/>
      <c r="BB106" s="74"/>
      <c r="BC106" s="74"/>
      <c r="BD106" s="75"/>
      <c r="BE106" s="61"/>
      <c r="BF106" s="62"/>
      <c r="BG106" s="74"/>
      <c r="BH106" s="74"/>
      <c r="BI106" s="74"/>
      <c r="BJ106" s="74"/>
      <c r="BK106" s="74"/>
      <c r="BL106" s="74"/>
      <c r="BM106" s="74"/>
      <c r="BN106" s="74"/>
      <c r="BO106" s="75"/>
      <c r="BP106" s="61"/>
      <c r="BQ106" s="62"/>
      <c r="BR106" s="74"/>
      <c r="BS106" s="74"/>
      <c r="BT106" s="74"/>
      <c r="BU106" s="74"/>
      <c r="BV106" s="74"/>
      <c r="BW106" s="74"/>
      <c r="BX106" s="74"/>
      <c r="BY106" s="74"/>
      <c r="BZ106" s="75"/>
      <c r="CA106" s="61"/>
      <c r="CB106" s="62"/>
      <c r="CC106" s="74"/>
      <c r="CD106" s="74"/>
      <c r="CE106" s="74"/>
      <c r="CF106" s="74"/>
      <c r="CG106" s="74"/>
      <c r="CH106" s="74"/>
      <c r="CI106" s="74"/>
      <c r="CJ106" s="74" t="n">
        <v>15</v>
      </c>
      <c r="CK106" s="75"/>
      <c r="CL106" s="83" t="n">
        <v>2</v>
      </c>
      <c r="CM106" s="52"/>
    </row>
    <row r="107" s="146" customFormat="true" ht="15" hidden="false" customHeight="true" outlineLevel="0" collapsed="false">
      <c r="A107" s="138"/>
      <c r="B107" s="139" t="s">
        <v>95</v>
      </c>
      <c r="C107" s="148" t="s">
        <v>196</v>
      </c>
      <c r="D107" s="149"/>
      <c r="E107" s="141" t="s">
        <v>86</v>
      </c>
      <c r="F107" s="141" t="s">
        <v>85</v>
      </c>
      <c r="G107" s="141" t="s">
        <v>108</v>
      </c>
      <c r="H107" s="141" t="s">
        <v>95</v>
      </c>
      <c r="I107" s="141"/>
      <c r="J107" s="141" t="s">
        <v>95</v>
      </c>
      <c r="K107" s="143" t="n">
        <f aca="false">SUM(N107:W107,Y107:AH107,AJ107:AS107,AU107:BD107,BF107:BO107,BQ107:BZ107,CB107:CK107)</f>
        <v>45</v>
      </c>
      <c r="L107" s="144" t="n">
        <f aca="false">SUM(X107,AI107,AT107,BE107,BP107,CA107,CL107)</f>
        <v>4</v>
      </c>
      <c r="M107" s="144" t="s">
        <v>193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5"/>
      <c r="X107" s="61"/>
      <c r="Y107" s="62"/>
      <c r="Z107" s="74"/>
      <c r="AA107" s="74"/>
      <c r="AB107" s="74"/>
      <c r="AC107" s="74"/>
      <c r="AD107" s="74"/>
      <c r="AE107" s="74"/>
      <c r="AF107" s="74"/>
      <c r="AG107" s="74"/>
      <c r="AH107" s="75"/>
      <c r="AI107" s="61"/>
      <c r="AJ107" s="62"/>
      <c r="AK107" s="74"/>
      <c r="AL107" s="74"/>
      <c r="AM107" s="74"/>
      <c r="AN107" s="74"/>
      <c r="AO107" s="74"/>
      <c r="AP107" s="74"/>
      <c r="AQ107" s="74"/>
      <c r="AR107" s="74"/>
      <c r="AS107" s="75"/>
      <c r="AT107" s="61"/>
      <c r="AU107" s="62"/>
      <c r="AV107" s="74"/>
      <c r="AW107" s="74"/>
      <c r="AX107" s="74"/>
      <c r="AY107" s="74"/>
      <c r="AZ107" s="74"/>
      <c r="BA107" s="74"/>
      <c r="BB107" s="74"/>
      <c r="BC107" s="74"/>
      <c r="BD107" s="75"/>
      <c r="BE107" s="61"/>
      <c r="BF107" s="62" t="n">
        <v>15</v>
      </c>
      <c r="BG107" s="74"/>
      <c r="BH107" s="74"/>
      <c r="BI107" s="74"/>
      <c r="BJ107" s="74"/>
      <c r="BK107" s="74" t="n">
        <v>30</v>
      </c>
      <c r="BL107" s="74"/>
      <c r="BM107" s="74"/>
      <c r="BN107" s="74"/>
      <c r="BO107" s="75"/>
      <c r="BP107" s="61" t="n">
        <v>4</v>
      </c>
      <c r="BQ107" s="62"/>
      <c r="BR107" s="74"/>
      <c r="BS107" s="74"/>
      <c r="BT107" s="74"/>
      <c r="BU107" s="74"/>
      <c r="BV107" s="74"/>
      <c r="BW107" s="74"/>
      <c r="BX107" s="74"/>
      <c r="BY107" s="1"/>
      <c r="BZ107" s="75"/>
      <c r="CA107" s="61"/>
      <c r="CB107" s="62"/>
      <c r="CC107" s="74"/>
      <c r="CD107" s="74"/>
      <c r="CE107" s="74"/>
      <c r="CF107" s="74"/>
      <c r="CG107" s="74"/>
      <c r="CH107" s="74"/>
      <c r="CI107" s="74"/>
      <c r="CJ107" s="74"/>
      <c r="CK107" s="75"/>
      <c r="CL107" s="83"/>
      <c r="CM107" s="145"/>
    </row>
    <row r="108" customFormat="false" ht="15" hidden="false" customHeight="true" outlineLevel="0" collapsed="false">
      <c r="A108" s="138"/>
      <c r="B108" s="139" t="s">
        <v>98</v>
      </c>
      <c r="C108" s="148" t="s">
        <v>197</v>
      </c>
      <c r="D108" s="149"/>
      <c r="E108" s="141" t="s">
        <v>86</v>
      </c>
      <c r="F108" s="141" t="s">
        <v>85</v>
      </c>
      <c r="G108" s="141" t="s">
        <v>108</v>
      </c>
      <c r="H108" s="141"/>
      <c r="I108" s="141"/>
      <c r="J108" s="141" t="s">
        <v>98</v>
      </c>
      <c r="K108" s="143" t="n">
        <f aca="false">SUM(N108:W108,Y108:AH108,AJ108:AS108,AU108:BD108,BF108:BO108,BQ108:BZ108,CB108:CK108)</f>
        <v>15</v>
      </c>
      <c r="L108" s="144" t="n">
        <f aca="false">SUM(X108,AI108,AT108,BE108,BP108,CA108,CL108)</f>
        <v>2</v>
      </c>
      <c r="M108" s="144" t="s">
        <v>193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5"/>
      <c r="X108" s="61"/>
      <c r="Y108" s="62"/>
      <c r="Z108" s="74"/>
      <c r="AA108" s="74"/>
      <c r="AB108" s="74"/>
      <c r="AC108" s="74"/>
      <c r="AD108" s="74"/>
      <c r="AE108" s="74"/>
      <c r="AF108" s="74"/>
      <c r="AG108" s="74"/>
      <c r="AH108" s="75"/>
      <c r="AI108" s="61"/>
      <c r="AJ108" s="62"/>
      <c r="AK108" s="74"/>
      <c r="AL108" s="74"/>
      <c r="AM108" s="74"/>
      <c r="AN108" s="74"/>
      <c r="AO108" s="74"/>
      <c r="AP108" s="74"/>
      <c r="AQ108" s="74"/>
      <c r="AR108" s="74"/>
      <c r="AS108" s="75"/>
      <c r="AT108" s="61"/>
      <c r="AU108" s="62"/>
      <c r="AV108" s="74"/>
      <c r="AW108" s="74"/>
      <c r="AX108" s="74"/>
      <c r="AY108" s="74"/>
      <c r="AZ108" s="74"/>
      <c r="BA108" s="74"/>
      <c r="BB108" s="74"/>
      <c r="BC108" s="74"/>
      <c r="BD108" s="75"/>
      <c r="BE108" s="61"/>
      <c r="BF108" s="62"/>
      <c r="BG108" s="74"/>
      <c r="BH108" s="74"/>
      <c r="BI108" s="74"/>
      <c r="BJ108" s="74"/>
      <c r="BK108" s="74"/>
      <c r="BL108" s="74"/>
      <c r="BM108" s="74"/>
      <c r="BN108" s="74"/>
      <c r="BO108" s="75"/>
      <c r="BP108" s="61"/>
      <c r="BQ108" s="62"/>
      <c r="BR108" s="74"/>
      <c r="BS108" s="74"/>
      <c r="BT108" s="74"/>
      <c r="BU108" s="74"/>
      <c r="BV108" s="74"/>
      <c r="BW108" s="74"/>
      <c r="BX108" s="74"/>
      <c r="BY108" s="74" t="n">
        <v>15</v>
      </c>
      <c r="BZ108" s="75"/>
      <c r="CA108" s="61" t="n">
        <v>2</v>
      </c>
      <c r="CB108" s="62"/>
      <c r="CC108" s="74"/>
      <c r="CD108" s="74"/>
      <c r="CE108" s="74"/>
      <c r="CF108" s="74"/>
      <c r="CG108" s="74"/>
      <c r="CH108" s="74"/>
      <c r="CI108" s="74"/>
      <c r="CJ108" s="74"/>
      <c r="CK108" s="75"/>
      <c r="CL108" s="83"/>
      <c r="CM108" s="145"/>
    </row>
    <row r="109" customFormat="false" ht="15" hidden="false" customHeight="true" outlineLevel="0" collapsed="false">
      <c r="A109" s="138"/>
      <c r="B109" s="139" t="s">
        <v>101</v>
      </c>
      <c r="C109" s="150" t="s">
        <v>168</v>
      </c>
      <c r="D109" s="151"/>
      <c r="E109" s="141" t="s">
        <v>86</v>
      </c>
      <c r="F109" s="141" t="s">
        <v>85</v>
      </c>
      <c r="G109" s="141" t="s">
        <v>108</v>
      </c>
      <c r="H109" s="142" t="s">
        <v>95</v>
      </c>
      <c r="I109" s="142"/>
      <c r="J109" s="142" t="s">
        <v>95</v>
      </c>
      <c r="K109" s="143" t="n">
        <f aca="false">SUM(N109:W109,Y109:AH109,AJ109:AS109,AU109:BD109,BF109:BO109,BQ109:BZ109,CB109:CK109)</f>
        <v>45</v>
      </c>
      <c r="L109" s="144" t="n">
        <f aca="false">SUM(X109,AI109,AT109,BE109,BP109,CA109,CL109)</f>
        <v>4</v>
      </c>
      <c r="M109" s="144" t="s">
        <v>175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5"/>
      <c r="X109" s="61"/>
      <c r="Y109" s="152"/>
      <c r="Z109" s="74"/>
      <c r="AA109" s="74"/>
      <c r="AB109" s="74"/>
      <c r="AC109" s="74"/>
      <c r="AD109" s="74"/>
      <c r="AE109" s="74"/>
      <c r="AF109" s="74"/>
      <c r="AG109" s="74"/>
      <c r="AH109" s="75"/>
      <c r="AI109" s="61"/>
      <c r="AJ109" s="152"/>
      <c r="AK109" s="74"/>
      <c r="AL109" s="74"/>
      <c r="AM109" s="74"/>
      <c r="AN109" s="74"/>
      <c r="AO109" s="74"/>
      <c r="AP109" s="74"/>
      <c r="AQ109" s="74"/>
      <c r="AR109" s="74"/>
      <c r="AS109" s="75"/>
      <c r="AT109" s="61"/>
      <c r="AU109" s="152"/>
      <c r="AV109" s="74"/>
      <c r="AW109" s="74"/>
      <c r="AX109" s="74"/>
      <c r="AY109" s="74"/>
      <c r="AZ109" s="74"/>
      <c r="BA109" s="74"/>
      <c r="BB109" s="74"/>
      <c r="BC109" s="74"/>
      <c r="BD109" s="75"/>
      <c r="BE109" s="61"/>
      <c r="BF109" s="152" t="n">
        <v>15</v>
      </c>
      <c r="BG109" s="74"/>
      <c r="BH109" s="74"/>
      <c r="BI109" s="74"/>
      <c r="BJ109" s="74"/>
      <c r="BK109" s="74" t="n">
        <v>30</v>
      </c>
      <c r="BL109" s="74"/>
      <c r="BM109" s="74"/>
      <c r="BN109" s="74"/>
      <c r="BO109" s="75"/>
      <c r="BP109" s="61" t="n">
        <v>4</v>
      </c>
      <c r="BQ109" s="152"/>
      <c r="BR109" s="74"/>
      <c r="BS109" s="74"/>
      <c r="BT109" s="74"/>
      <c r="BU109" s="74"/>
      <c r="BV109" s="74"/>
      <c r="BW109" s="74"/>
      <c r="BX109" s="74"/>
      <c r="BY109" s="1"/>
      <c r="BZ109" s="75"/>
      <c r="CA109" s="61"/>
      <c r="CB109" s="152"/>
      <c r="CC109" s="74"/>
      <c r="CD109" s="74"/>
      <c r="CE109" s="74"/>
      <c r="CF109" s="74"/>
      <c r="CG109" s="74"/>
      <c r="CH109" s="74"/>
      <c r="CI109" s="74"/>
      <c r="CJ109" s="74"/>
      <c r="CK109" s="75"/>
      <c r="CL109" s="83"/>
      <c r="CM109" s="145"/>
    </row>
    <row r="110" customFormat="false" ht="15" hidden="false" customHeight="true" outlineLevel="0" collapsed="false">
      <c r="A110" s="138"/>
      <c r="B110" s="139" t="s">
        <v>104</v>
      </c>
      <c r="C110" s="150" t="s">
        <v>172</v>
      </c>
      <c r="D110" s="151"/>
      <c r="E110" s="141" t="s">
        <v>86</v>
      </c>
      <c r="F110" s="141" t="s">
        <v>85</v>
      </c>
      <c r="G110" s="141" t="s">
        <v>108</v>
      </c>
      <c r="H110" s="142"/>
      <c r="I110" s="142"/>
      <c r="J110" s="142" t="s">
        <v>98</v>
      </c>
      <c r="K110" s="143" t="n">
        <f aca="false">SUM(N110:W110,Y110:AH110,AJ110:AS110,AU110:BD110,BF110:BO110,BQ110:BZ110,CB110:CK110)</f>
        <v>15</v>
      </c>
      <c r="L110" s="144" t="n">
        <f aca="false">SUM(X110,AI110,AT110,BE110,BP110,CA110,CL110)</f>
        <v>2</v>
      </c>
      <c r="M110" s="144" t="s">
        <v>175</v>
      </c>
      <c r="N110" s="74"/>
      <c r="O110" s="74"/>
      <c r="P110" s="74"/>
      <c r="Q110" s="74"/>
      <c r="R110" s="74"/>
      <c r="S110" s="74"/>
      <c r="T110" s="74"/>
      <c r="U110" s="74"/>
      <c r="V110" s="74"/>
      <c r="W110" s="75"/>
      <c r="X110" s="61"/>
      <c r="Y110" s="152"/>
      <c r="Z110" s="74"/>
      <c r="AA110" s="74"/>
      <c r="AB110" s="74"/>
      <c r="AC110" s="74"/>
      <c r="AD110" s="74"/>
      <c r="AE110" s="74"/>
      <c r="AF110" s="74"/>
      <c r="AG110" s="74"/>
      <c r="AH110" s="75"/>
      <c r="AI110" s="61"/>
      <c r="AJ110" s="152"/>
      <c r="AK110" s="74"/>
      <c r="AL110" s="74"/>
      <c r="AM110" s="74"/>
      <c r="AN110" s="74"/>
      <c r="AO110" s="74"/>
      <c r="AP110" s="74"/>
      <c r="AQ110" s="74"/>
      <c r="AR110" s="74"/>
      <c r="AS110" s="75"/>
      <c r="AT110" s="61"/>
      <c r="AU110" s="152"/>
      <c r="AV110" s="74"/>
      <c r="AW110" s="74"/>
      <c r="AX110" s="74"/>
      <c r="AY110" s="74"/>
      <c r="AZ110" s="74"/>
      <c r="BA110" s="74"/>
      <c r="BB110" s="74"/>
      <c r="BC110" s="74"/>
      <c r="BD110" s="75"/>
      <c r="BE110" s="61"/>
      <c r="BF110" s="152"/>
      <c r="BG110" s="74"/>
      <c r="BH110" s="74"/>
      <c r="BI110" s="74"/>
      <c r="BJ110" s="74"/>
      <c r="BK110" s="74"/>
      <c r="BL110" s="74"/>
      <c r="BM110" s="74"/>
      <c r="BN110" s="74"/>
      <c r="BO110" s="75"/>
      <c r="BP110" s="61"/>
      <c r="BQ110" s="152"/>
      <c r="BR110" s="74"/>
      <c r="BS110" s="74"/>
      <c r="BT110" s="74"/>
      <c r="BU110" s="74"/>
      <c r="BV110" s="74"/>
      <c r="BW110" s="74"/>
      <c r="BX110" s="74"/>
      <c r="BY110" s="74" t="n">
        <v>15</v>
      </c>
      <c r="BZ110" s="75"/>
      <c r="CA110" s="61" t="n">
        <v>2</v>
      </c>
      <c r="CB110" s="152"/>
      <c r="CC110" s="74"/>
      <c r="CD110" s="74"/>
      <c r="CE110" s="74"/>
      <c r="CF110" s="74"/>
      <c r="CG110" s="74"/>
      <c r="CH110" s="74"/>
      <c r="CI110" s="74"/>
      <c r="CJ110" s="74"/>
      <c r="CK110" s="75"/>
      <c r="CL110" s="83"/>
      <c r="CM110" s="145"/>
    </row>
    <row r="111" customFormat="false" ht="15" hidden="false" customHeight="true" outlineLevel="0" collapsed="false">
      <c r="A111" s="47"/>
      <c r="B111" s="139" t="s">
        <v>116</v>
      </c>
      <c r="C111" s="140" t="s">
        <v>215</v>
      </c>
      <c r="D111" s="141"/>
      <c r="E111" s="141" t="s">
        <v>86</v>
      </c>
      <c r="F111" s="141" t="s">
        <v>85</v>
      </c>
      <c r="G111" s="141" t="s">
        <v>108</v>
      </c>
      <c r="H111" s="142"/>
      <c r="I111" s="142" t="s">
        <v>95</v>
      </c>
      <c r="J111" s="142" t="s">
        <v>95</v>
      </c>
      <c r="K111" s="143" t="n">
        <f aca="false">SUM(N111:W111,Y111:AH111,AJ111:AS111,AU111:BD111,BF111:BO111,BQ111:BZ111,CB111:CK111)</f>
        <v>45</v>
      </c>
      <c r="L111" s="144" t="n">
        <f aca="false">SUM(X111,AI111,AT111,BE111,BP111,CA111,CL111)</f>
        <v>3</v>
      </c>
      <c r="M111" s="144" t="s">
        <v>214</v>
      </c>
      <c r="N111" s="74"/>
      <c r="O111" s="74"/>
      <c r="P111" s="74"/>
      <c r="Q111" s="74"/>
      <c r="R111" s="74"/>
      <c r="S111" s="74"/>
      <c r="T111" s="74"/>
      <c r="U111" s="74"/>
      <c r="V111" s="74"/>
      <c r="W111" s="75"/>
      <c r="X111" s="61"/>
      <c r="Y111" s="62"/>
      <c r="Z111" s="74"/>
      <c r="AA111" s="74"/>
      <c r="AB111" s="74"/>
      <c r="AC111" s="74"/>
      <c r="AD111" s="74"/>
      <c r="AE111" s="74"/>
      <c r="AF111" s="74"/>
      <c r="AG111" s="74"/>
      <c r="AH111" s="75"/>
      <c r="AI111" s="61"/>
      <c r="AJ111" s="62"/>
      <c r="AK111" s="74"/>
      <c r="AL111" s="74"/>
      <c r="AM111" s="74"/>
      <c r="AN111" s="74"/>
      <c r="AO111" s="74"/>
      <c r="AP111" s="74"/>
      <c r="AQ111" s="74"/>
      <c r="AR111" s="74"/>
      <c r="AS111" s="75"/>
      <c r="AT111" s="61"/>
      <c r="AU111" s="62"/>
      <c r="AV111" s="74"/>
      <c r="AW111" s="74"/>
      <c r="AX111" s="74"/>
      <c r="AY111" s="74"/>
      <c r="AZ111" s="74"/>
      <c r="BA111" s="74"/>
      <c r="BB111" s="74"/>
      <c r="BC111" s="74"/>
      <c r="BD111" s="75"/>
      <c r="BE111" s="61"/>
      <c r="BF111" s="62" t="n">
        <v>15</v>
      </c>
      <c r="BG111" s="74"/>
      <c r="BH111" s="74"/>
      <c r="BI111" s="74"/>
      <c r="BJ111" s="74"/>
      <c r="BK111" s="74" t="n">
        <v>30</v>
      </c>
      <c r="BL111" s="74"/>
      <c r="BM111" s="74"/>
      <c r="BN111" s="74"/>
      <c r="BO111" s="75"/>
      <c r="BP111" s="61" t="n">
        <v>3</v>
      </c>
      <c r="BQ111" s="62"/>
      <c r="BR111" s="74"/>
      <c r="BS111" s="74"/>
      <c r="BT111" s="74"/>
      <c r="BU111" s="74"/>
      <c r="BV111" s="74"/>
      <c r="BW111" s="74"/>
      <c r="BX111" s="74"/>
      <c r="BY111" s="74"/>
      <c r="BZ111" s="75"/>
      <c r="CA111" s="61"/>
      <c r="CB111" s="62"/>
      <c r="CC111" s="74"/>
      <c r="CD111" s="74"/>
      <c r="CE111" s="74"/>
      <c r="CF111" s="74"/>
      <c r="CG111" s="74"/>
      <c r="CH111" s="74"/>
      <c r="CI111" s="74"/>
      <c r="CJ111" s="74"/>
      <c r="CK111" s="75"/>
      <c r="CL111" s="83"/>
      <c r="CM111" s="52"/>
    </row>
    <row r="112" customFormat="false" ht="15" hidden="false" customHeight="true" outlineLevel="0" collapsed="false">
      <c r="A112" s="47"/>
      <c r="B112" s="139" t="s">
        <v>118</v>
      </c>
      <c r="C112" s="140" t="s">
        <v>216</v>
      </c>
      <c r="D112" s="141"/>
      <c r="E112" s="141" t="s">
        <v>86</v>
      </c>
      <c r="F112" s="141" t="s">
        <v>85</v>
      </c>
      <c r="G112" s="141" t="s">
        <v>108</v>
      </c>
      <c r="H112" s="142"/>
      <c r="I112" s="142" t="s">
        <v>95</v>
      </c>
      <c r="J112" s="142" t="s">
        <v>95</v>
      </c>
      <c r="K112" s="143" t="n">
        <f aca="false">SUM(N112:W112,Y112:AH112,AJ112:AS112,AU112:BD112,BF112:BO112,BQ112:BZ112,CB112:CK112)</f>
        <v>45</v>
      </c>
      <c r="L112" s="144" t="n">
        <f aca="false">SUM(X112,AI112,AT112,BE112,BP112,CA112,CL112)</f>
        <v>4</v>
      </c>
      <c r="M112" s="144" t="s">
        <v>214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5"/>
      <c r="X112" s="61"/>
      <c r="Y112" s="62"/>
      <c r="Z112" s="74"/>
      <c r="AA112" s="74"/>
      <c r="AB112" s="74"/>
      <c r="AC112" s="74"/>
      <c r="AD112" s="74"/>
      <c r="AE112" s="74"/>
      <c r="AF112" s="74"/>
      <c r="AG112" s="74"/>
      <c r="AH112" s="75"/>
      <c r="AI112" s="61"/>
      <c r="AJ112" s="62"/>
      <c r="AK112" s="74"/>
      <c r="AL112" s="74"/>
      <c r="AM112" s="74"/>
      <c r="AN112" s="74"/>
      <c r="AO112" s="74"/>
      <c r="AP112" s="74"/>
      <c r="AQ112" s="74"/>
      <c r="AR112" s="74"/>
      <c r="AS112" s="75"/>
      <c r="AT112" s="61"/>
      <c r="AU112" s="62"/>
      <c r="AV112" s="74"/>
      <c r="AW112" s="74"/>
      <c r="AX112" s="74"/>
      <c r="AY112" s="74"/>
      <c r="AZ112" s="74"/>
      <c r="BA112" s="74"/>
      <c r="BB112" s="74"/>
      <c r="BC112" s="74"/>
      <c r="BD112" s="75"/>
      <c r="BE112" s="61"/>
      <c r="BF112" s="62" t="n">
        <v>15</v>
      </c>
      <c r="BG112" s="74"/>
      <c r="BH112" s="74"/>
      <c r="BI112" s="74"/>
      <c r="BJ112" s="74"/>
      <c r="BK112" s="74"/>
      <c r="BL112" s="74"/>
      <c r="BM112" s="74"/>
      <c r="BN112" s="74" t="n">
        <v>30</v>
      </c>
      <c r="BO112" s="75"/>
      <c r="BP112" s="61" t="n">
        <v>4</v>
      </c>
      <c r="BQ112" s="62"/>
      <c r="BR112" s="74"/>
      <c r="BS112" s="74"/>
      <c r="BT112" s="74"/>
      <c r="BU112" s="74"/>
      <c r="BV112" s="74"/>
      <c r="BW112" s="74"/>
      <c r="BX112" s="74"/>
      <c r="BY112" s="74"/>
      <c r="BZ112" s="75"/>
      <c r="CA112" s="61"/>
      <c r="CB112" s="62"/>
      <c r="CC112" s="74"/>
      <c r="CD112" s="74"/>
      <c r="CE112" s="74"/>
      <c r="CF112" s="74"/>
      <c r="CG112" s="74"/>
      <c r="CH112" s="74"/>
      <c r="CI112" s="74"/>
      <c r="CJ112" s="74"/>
      <c r="CK112" s="75"/>
      <c r="CL112" s="83"/>
      <c r="CM112" s="52"/>
    </row>
    <row r="113" customFormat="false" ht="15" hidden="false" customHeight="true" outlineLevel="0" collapsed="false">
      <c r="A113" s="47"/>
      <c r="B113" s="139" t="s">
        <v>120</v>
      </c>
      <c r="C113" s="140" t="s">
        <v>217</v>
      </c>
      <c r="D113" s="141"/>
      <c r="E113" s="141" t="s">
        <v>86</v>
      </c>
      <c r="F113" s="141" t="s">
        <v>85</v>
      </c>
      <c r="G113" s="141" t="s">
        <v>192</v>
      </c>
      <c r="H113" s="142"/>
      <c r="I113" s="142" t="s">
        <v>98</v>
      </c>
      <c r="J113" s="142" t="s">
        <v>98</v>
      </c>
      <c r="K113" s="143" t="n">
        <f aca="false">SUM(N113:W113,Y113:AH113,AJ113:AS113,AU113:BD113,BF113:BO113,BQ113:BZ113,CB113:CK113)</f>
        <v>45</v>
      </c>
      <c r="L113" s="144" t="n">
        <f aca="false">SUM(X113,AI113,AT113,BE113,BP113,CA113,CL113)</f>
        <v>3</v>
      </c>
      <c r="M113" s="144" t="s">
        <v>214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5"/>
      <c r="X113" s="61"/>
      <c r="Y113" s="62"/>
      <c r="Z113" s="74"/>
      <c r="AA113" s="74"/>
      <c r="AB113" s="74"/>
      <c r="AC113" s="74"/>
      <c r="AD113" s="74"/>
      <c r="AE113" s="74"/>
      <c r="AF113" s="74"/>
      <c r="AG113" s="74"/>
      <c r="AH113" s="75"/>
      <c r="AI113" s="61"/>
      <c r="AJ113" s="62"/>
      <c r="AK113" s="74"/>
      <c r="AL113" s="74"/>
      <c r="AM113" s="74"/>
      <c r="AN113" s="74"/>
      <c r="AO113" s="74"/>
      <c r="AP113" s="74"/>
      <c r="AQ113" s="74"/>
      <c r="AR113" s="74"/>
      <c r="AS113" s="75"/>
      <c r="AT113" s="61"/>
      <c r="AU113" s="62"/>
      <c r="AV113" s="74"/>
      <c r="AW113" s="74"/>
      <c r="AX113" s="74"/>
      <c r="AY113" s="74"/>
      <c r="AZ113" s="74"/>
      <c r="BA113" s="74"/>
      <c r="BB113" s="74"/>
      <c r="BC113" s="74"/>
      <c r="BD113" s="75"/>
      <c r="BE113" s="61"/>
      <c r="BF113" s="62"/>
      <c r="BG113" s="74"/>
      <c r="BH113" s="74"/>
      <c r="BI113" s="74"/>
      <c r="BJ113" s="74"/>
      <c r="BK113" s="74"/>
      <c r="BL113" s="74"/>
      <c r="BM113" s="74"/>
      <c r="BN113" s="74"/>
      <c r="BO113" s="75"/>
      <c r="BP113" s="61"/>
      <c r="BQ113" s="62" t="n">
        <v>15</v>
      </c>
      <c r="BR113" s="74"/>
      <c r="BS113" s="74"/>
      <c r="BT113" s="74"/>
      <c r="BU113" s="74"/>
      <c r="BV113" s="74" t="n">
        <v>30</v>
      </c>
      <c r="BW113" s="74"/>
      <c r="BX113" s="74"/>
      <c r="BY113" s="74"/>
      <c r="BZ113" s="75"/>
      <c r="CA113" s="61" t="n">
        <v>3</v>
      </c>
      <c r="CB113" s="62"/>
      <c r="CC113" s="74"/>
      <c r="CD113" s="74"/>
      <c r="CE113" s="74"/>
      <c r="CF113" s="74"/>
      <c r="CG113" s="74"/>
      <c r="CH113" s="74"/>
      <c r="CI113" s="74"/>
      <c r="CJ113" s="74"/>
      <c r="CK113" s="75"/>
      <c r="CL113" s="83"/>
      <c r="CM113" s="52"/>
    </row>
    <row r="114" customFormat="false" ht="15" hidden="false" customHeight="true" outlineLevel="0" collapsed="false">
      <c r="A114" s="47"/>
      <c r="B114" s="139" t="s">
        <v>122</v>
      </c>
      <c r="C114" s="140" t="s">
        <v>218</v>
      </c>
      <c r="D114" s="141"/>
      <c r="E114" s="141" t="s">
        <v>86</v>
      </c>
      <c r="F114" s="141" t="s">
        <v>85</v>
      </c>
      <c r="G114" s="141" t="s">
        <v>192</v>
      </c>
      <c r="H114" s="142" t="s">
        <v>98</v>
      </c>
      <c r="I114" s="142"/>
      <c r="J114" s="142" t="s">
        <v>98</v>
      </c>
      <c r="K114" s="143" t="n">
        <f aca="false">SUM(N114:W114,Y114:AH114,AJ114:AS114,AU114:BD114,BF114:BO114,BQ114:BZ114,CB114:CK114)</f>
        <v>75</v>
      </c>
      <c r="L114" s="144" t="n">
        <f aca="false">SUM(X114,AI114,AT114,BE114,BP114,CA114,CL114)</f>
        <v>6</v>
      </c>
      <c r="M114" s="144" t="s">
        <v>214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5"/>
      <c r="X114" s="61"/>
      <c r="Y114" s="62"/>
      <c r="Z114" s="74"/>
      <c r="AA114" s="74"/>
      <c r="AB114" s="74"/>
      <c r="AC114" s="74"/>
      <c r="AD114" s="74"/>
      <c r="AE114" s="74"/>
      <c r="AF114" s="74"/>
      <c r="AG114" s="74"/>
      <c r="AH114" s="75"/>
      <c r="AI114" s="61"/>
      <c r="AJ114" s="62"/>
      <c r="AK114" s="74"/>
      <c r="AL114" s="74"/>
      <c r="AM114" s="74"/>
      <c r="AN114" s="74"/>
      <c r="AO114" s="74"/>
      <c r="AP114" s="74"/>
      <c r="AQ114" s="74"/>
      <c r="AR114" s="74"/>
      <c r="AS114" s="75"/>
      <c r="AT114" s="61"/>
      <c r="AU114" s="62"/>
      <c r="AV114" s="74"/>
      <c r="AW114" s="74"/>
      <c r="AX114" s="74"/>
      <c r="AY114" s="74"/>
      <c r="AZ114" s="74"/>
      <c r="BA114" s="74"/>
      <c r="BB114" s="74"/>
      <c r="BC114" s="74"/>
      <c r="BD114" s="75"/>
      <c r="BE114" s="61"/>
      <c r="BF114" s="62"/>
      <c r="BG114" s="74"/>
      <c r="BH114" s="74"/>
      <c r="BI114" s="74"/>
      <c r="BJ114" s="74"/>
      <c r="BK114" s="74"/>
      <c r="BL114" s="74"/>
      <c r="BM114" s="74"/>
      <c r="BN114" s="74"/>
      <c r="BO114" s="75"/>
      <c r="BP114" s="61"/>
      <c r="BQ114" s="62" t="n">
        <v>30</v>
      </c>
      <c r="BR114" s="74"/>
      <c r="BS114" s="74"/>
      <c r="BT114" s="74"/>
      <c r="BU114" s="74"/>
      <c r="BV114" s="74" t="n">
        <v>15</v>
      </c>
      <c r="BW114" s="74"/>
      <c r="BX114" s="74"/>
      <c r="BY114" s="74" t="n">
        <v>30</v>
      </c>
      <c r="BZ114" s="75"/>
      <c r="CA114" s="61" t="n">
        <v>6</v>
      </c>
      <c r="CB114" s="62"/>
      <c r="CC114" s="74"/>
      <c r="CD114" s="74"/>
      <c r="CE114" s="74"/>
      <c r="CF114" s="74"/>
      <c r="CG114" s="74"/>
      <c r="CH114" s="74"/>
      <c r="CI114" s="74"/>
      <c r="CJ114" s="74"/>
      <c r="CK114" s="75"/>
      <c r="CL114" s="83"/>
      <c r="CM114" s="52"/>
    </row>
    <row r="115" customFormat="false" ht="15" hidden="false" customHeight="true" outlineLevel="0" collapsed="false">
      <c r="A115" s="47"/>
      <c r="B115" s="139" t="s">
        <v>124</v>
      </c>
      <c r="C115" s="150" t="s">
        <v>219</v>
      </c>
      <c r="D115" s="153"/>
      <c r="E115" s="141" t="s">
        <v>86</v>
      </c>
      <c r="F115" s="141" t="s">
        <v>85</v>
      </c>
      <c r="G115" s="141" t="s">
        <v>192</v>
      </c>
      <c r="H115" s="142"/>
      <c r="I115" s="142" t="s">
        <v>98</v>
      </c>
      <c r="J115" s="142" t="s">
        <v>98</v>
      </c>
      <c r="K115" s="143" t="n">
        <f aca="false">SUM(N115:W115,Y115:AH115,AJ115:AS115,AU115:BD115,BF115:BO115,BQ115:BZ115,CB115:CK115)</f>
        <v>60</v>
      </c>
      <c r="L115" s="144" t="n">
        <f aca="false">SUM(X115,AI115,AT115,BE115,BP115,CA115,CL115)</f>
        <v>3</v>
      </c>
      <c r="M115" s="144" t="s">
        <v>214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5"/>
      <c r="X115" s="61"/>
      <c r="Y115" s="62"/>
      <c r="Z115" s="74"/>
      <c r="AA115" s="74"/>
      <c r="AB115" s="74"/>
      <c r="AC115" s="74"/>
      <c r="AD115" s="74"/>
      <c r="AE115" s="74"/>
      <c r="AF115" s="74"/>
      <c r="AG115" s="74"/>
      <c r="AH115" s="75"/>
      <c r="AI115" s="61"/>
      <c r="AJ115" s="62"/>
      <c r="AK115" s="74"/>
      <c r="AL115" s="74"/>
      <c r="AM115" s="74"/>
      <c r="AN115" s="74"/>
      <c r="AO115" s="74"/>
      <c r="AP115" s="74"/>
      <c r="AQ115" s="74"/>
      <c r="AR115" s="74"/>
      <c r="AS115" s="75"/>
      <c r="AT115" s="61"/>
      <c r="AU115" s="62"/>
      <c r="AV115" s="59"/>
      <c r="AW115" s="59"/>
      <c r="AX115" s="59"/>
      <c r="AY115" s="59"/>
      <c r="AZ115" s="59"/>
      <c r="BA115" s="74"/>
      <c r="BB115" s="74"/>
      <c r="BC115" s="74"/>
      <c r="BD115" s="75"/>
      <c r="BE115" s="61"/>
      <c r="BF115" s="62"/>
      <c r="BG115" s="74"/>
      <c r="BH115" s="74"/>
      <c r="BI115" s="74"/>
      <c r="BJ115" s="74"/>
      <c r="BK115" s="74"/>
      <c r="BL115" s="74"/>
      <c r="BM115" s="74"/>
      <c r="BN115" s="74"/>
      <c r="BO115" s="75"/>
      <c r="BP115" s="61"/>
      <c r="BQ115" s="62" t="n">
        <v>30</v>
      </c>
      <c r="BR115" s="74"/>
      <c r="BS115" s="74"/>
      <c r="BT115" s="74"/>
      <c r="BU115" s="74"/>
      <c r="BV115" s="74" t="n">
        <v>30</v>
      </c>
      <c r="BW115" s="74"/>
      <c r="BX115" s="74"/>
      <c r="BY115" s="74"/>
      <c r="BZ115" s="75"/>
      <c r="CA115" s="61" t="n">
        <v>3</v>
      </c>
      <c r="CB115" s="62"/>
      <c r="CC115" s="74"/>
      <c r="CD115" s="74"/>
      <c r="CE115" s="74"/>
      <c r="CF115" s="74"/>
      <c r="CG115" s="74"/>
      <c r="CH115" s="74"/>
      <c r="CI115" s="74"/>
      <c r="CJ115" s="74"/>
      <c r="CK115" s="75"/>
      <c r="CL115" s="83"/>
      <c r="CM115" s="52"/>
    </row>
    <row r="116" customFormat="false" ht="15" hidden="false" customHeight="true" outlineLevel="0" collapsed="false">
      <c r="A116" s="47"/>
      <c r="B116" s="139" t="s">
        <v>126</v>
      </c>
      <c r="C116" s="150" t="s">
        <v>206</v>
      </c>
      <c r="D116" s="151"/>
      <c r="E116" s="141" t="s">
        <v>86</v>
      </c>
      <c r="F116" s="141" t="s">
        <v>85</v>
      </c>
      <c r="G116" s="141" t="s">
        <v>108</v>
      </c>
      <c r="H116" s="141" t="s">
        <v>98</v>
      </c>
      <c r="I116" s="141"/>
      <c r="J116" s="141" t="s">
        <v>98</v>
      </c>
      <c r="K116" s="143" t="n">
        <f aca="false">SUM(N116:W116,Y116:AH116,AJ116:AS116,AU116:BD116,BF116:BO116,BQ116:BZ116,CB116:CK116)</f>
        <v>45</v>
      </c>
      <c r="L116" s="144" t="n">
        <f aca="false">SUM(X116,AI116,AT116,BE116,BP116,CA116,CL116)</f>
        <v>4</v>
      </c>
      <c r="M116" s="144" t="s">
        <v>193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5"/>
      <c r="X116" s="61"/>
      <c r="Y116" s="62"/>
      <c r="Z116" s="74"/>
      <c r="AA116" s="74"/>
      <c r="AB116" s="74"/>
      <c r="AC116" s="74"/>
      <c r="AD116" s="74"/>
      <c r="AE116" s="74"/>
      <c r="AF116" s="74"/>
      <c r="AG116" s="74"/>
      <c r="AH116" s="75"/>
      <c r="AI116" s="61"/>
      <c r="AJ116" s="62"/>
      <c r="AK116" s="74"/>
      <c r="AL116" s="74"/>
      <c r="AM116" s="74"/>
      <c r="AN116" s="74"/>
      <c r="AO116" s="74"/>
      <c r="AP116" s="74"/>
      <c r="AQ116" s="74"/>
      <c r="AR116" s="74"/>
      <c r="AS116" s="75"/>
      <c r="AT116" s="61"/>
      <c r="AU116" s="62"/>
      <c r="AV116" s="59"/>
      <c r="AW116" s="59"/>
      <c r="AX116" s="59"/>
      <c r="AY116" s="59"/>
      <c r="AZ116" s="59"/>
      <c r="BA116" s="74"/>
      <c r="BB116" s="74"/>
      <c r="BC116" s="74"/>
      <c r="BD116" s="75"/>
      <c r="BE116" s="61"/>
      <c r="BF116" s="62"/>
      <c r="BG116" s="74"/>
      <c r="BH116" s="74"/>
      <c r="BI116" s="74"/>
      <c r="BJ116" s="74"/>
      <c r="BK116" s="74"/>
      <c r="BL116" s="74"/>
      <c r="BM116" s="74"/>
      <c r="BN116" s="74"/>
      <c r="BO116" s="75"/>
      <c r="BP116" s="61"/>
      <c r="BQ116" s="62" t="n">
        <v>15</v>
      </c>
      <c r="BR116" s="74"/>
      <c r="BS116" s="74"/>
      <c r="BT116" s="74"/>
      <c r="BU116" s="74"/>
      <c r="BV116" s="74" t="n">
        <v>30</v>
      </c>
      <c r="BW116" s="74"/>
      <c r="BX116" s="74"/>
      <c r="BY116" s="74"/>
      <c r="BZ116" s="75"/>
      <c r="CA116" s="61" t="n">
        <v>4</v>
      </c>
      <c r="CB116" s="62"/>
      <c r="CC116" s="74"/>
      <c r="CD116" s="74"/>
      <c r="CE116" s="74"/>
      <c r="CF116" s="74"/>
      <c r="CG116" s="74"/>
      <c r="CH116" s="74"/>
      <c r="CI116" s="74"/>
      <c r="CJ116" s="1"/>
      <c r="CK116" s="75"/>
      <c r="CL116" s="83"/>
      <c r="CM116" s="52"/>
    </row>
    <row r="117" customFormat="false" ht="15" hidden="false" customHeight="true" outlineLevel="0" collapsed="false">
      <c r="A117" s="47"/>
      <c r="B117" s="139" t="s">
        <v>128</v>
      </c>
      <c r="C117" s="150" t="s">
        <v>207</v>
      </c>
      <c r="D117" s="151"/>
      <c r="E117" s="141" t="s">
        <v>86</v>
      </c>
      <c r="F117" s="141" t="s">
        <v>85</v>
      </c>
      <c r="G117" s="141" t="s">
        <v>108</v>
      </c>
      <c r="H117" s="141"/>
      <c r="I117" s="141"/>
      <c r="J117" s="141" t="s">
        <v>101</v>
      </c>
      <c r="K117" s="143" t="n">
        <f aca="false">SUM(N117:W117,Y117:AH117,AJ117:AS117,AU117:BD117,BF117:BO117,BQ117:BZ117,CB117:CK117)</f>
        <v>15</v>
      </c>
      <c r="L117" s="144" t="n">
        <f aca="false">SUM(X117,AI117,AT117,BE117,BP117,CA117,CL117)</f>
        <v>2</v>
      </c>
      <c r="M117" s="144" t="s">
        <v>193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5"/>
      <c r="X117" s="61"/>
      <c r="Y117" s="62"/>
      <c r="Z117" s="74"/>
      <c r="AA117" s="74"/>
      <c r="AB117" s="74"/>
      <c r="AC117" s="74"/>
      <c r="AD117" s="74"/>
      <c r="AE117" s="74"/>
      <c r="AF117" s="74"/>
      <c r="AG117" s="74"/>
      <c r="AH117" s="75"/>
      <c r="AI117" s="61"/>
      <c r="AJ117" s="62"/>
      <c r="AK117" s="74"/>
      <c r="AL117" s="74"/>
      <c r="AM117" s="74"/>
      <c r="AN117" s="74"/>
      <c r="AO117" s="74"/>
      <c r="AP117" s="74"/>
      <c r="AQ117" s="74"/>
      <c r="AR117" s="74"/>
      <c r="AS117" s="75"/>
      <c r="AT117" s="61"/>
      <c r="AU117" s="62"/>
      <c r="AV117" s="59"/>
      <c r="AW117" s="59"/>
      <c r="AX117" s="59"/>
      <c r="AY117" s="59"/>
      <c r="AZ117" s="59"/>
      <c r="BA117" s="74"/>
      <c r="BB117" s="74"/>
      <c r="BC117" s="74"/>
      <c r="BD117" s="75"/>
      <c r="BE117" s="61"/>
      <c r="BF117" s="62"/>
      <c r="BG117" s="74"/>
      <c r="BH117" s="74"/>
      <c r="BI117" s="74"/>
      <c r="BJ117" s="74"/>
      <c r="BK117" s="74"/>
      <c r="BL117" s="74"/>
      <c r="BM117" s="74"/>
      <c r="BN117" s="74"/>
      <c r="BO117" s="75"/>
      <c r="BP117" s="61"/>
      <c r="BQ117" s="62"/>
      <c r="BR117" s="74"/>
      <c r="BS117" s="74"/>
      <c r="BT117" s="74"/>
      <c r="BU117" s="74"/>
      <c r="BV117" s="74"/>
      <c r="BW117" s="74"/>
      <c r="BX117" s="74"/>
      <c r="BY117" s="74"/>
      <c r="BZ117" s="75"/>
      <c r="CA117" s="61"/>
      <c r="CB117" s="62"/>
      <c r="CC117" s="74"/>
      <c r="CD117" s="74"/>
      <c r="CE117" s="74"/>
      <c r="CF117" s="74"/>
      <c r="CG117" s="74"/>
      <c r="CH117" s="74"/>
      <c r="CI117" s="74"/>
      <c r="CJ117" s="74" t="n">
        <v>15</v>
      </c>
      <c r="CK117" s="75"/>
      <c r="CL117" s="83" t="n">
        <v>2</v>
      </c>
      <c r="CM117" s="52"/>
    </row>
    <row r="118" customFormat="false" ht="15" hidden="false" customHeight="true" outlineLevel="0" collapsed="false">
      <c r="A118" s="47"/>
      <c r="B118" s="139" t="s">
        <v>130</v>
      </c>
      <c r="C118" s="154" t="s">
        <v>174</v>
      </c>
      <c r="D118" s="155"/>
      <c r="E118" s="141" t="s">
        <v>86</v>
      </c>
      <c r="F118" s="141" t="s">
        <v>85</v>
      </c>
      <c r="G118" s="141" t="s">
        <v>108</v>
      </c>
      <c r="H118" s="142"/>
      <c r="I118" s="142" t="n">
        <v>6</v>
      </c>
      <c r="J118" s="142" t="s">
        <v>98</v>
      </c>
      <c r="K118" s="143" t="n">
        <f aca="false">SUM(N118:W118,Y118:AH118,AJ118:AS118,AU118:BD118,BF118:BO118,BQ118:BZ118,CB118:CK118)</f>
        <v>60</v>
      </c>
      <c r="L118" s="144" t="n">
        <f aca="false">SUM(X118,AI118,AT118,BE118,BP118,CA118,CL118)</f>
        <v>3</v>
      </c>
      <c r="M118" s="144" t="s">
        <v>175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5"/>
      <c r="X118" s="61"/>
      <c r="Y118" s="62"/>
      <c r="Z118" s="74"/>
      <c r="AA118" s="74"/>
      <c r="AB118" s="74"/>
      <c r="AC118" s="74"/>
      <c r="AD118" s="74"/>
      <c r="AE118" s="74"/>
      <c r="AF118" s="74"/>
      <c r="AG118" s="74"/>
      <c r="AH118" s="75"/>
      <c r="AI118" s="61"/>
      <c r="AJ118" s="62"/>
      <c r="AK118" s="74"/>
      <c r="AL118" s="74"/>
      <c r="AM118" s="74"/>
      <c r="AN118" s="74"/>
      <c r="AO118" s="74"/>
      <c r="AP118" s="74"/>
      <c r="AQ118" s="74"/>
      <c r="AR118" s="74"/>
      <c r="AS118" s="75"/>
      <c r="AT118" s="61"/>
      <c r="AU118" s="62"/>
      <c r="AV118" s="74"/>
      <c r="AW118" s="74"/>
      <c r="AX118" s="74"/>
      <c r="AY118" s="74"/>
      <c r="AZ118" s="74"/>
      <c r="BA118" s="74"/>
      <c r="BB118" s="74"/>
      <c r="BC118" s="74"/>
      <c r="BD118" s="75"/>
      <c r="BE118" s="61"/>
      <c r="BF118" s="62"/>
      <c r="BG118" s="74"/>
      <c r="BH118" s="74"/>
      <c r="BI118" s="74"/>
      <c r="BJ118" s="74"/>
      <c r="BK118" s="74"/>
      <c r="BL118" s="74"/>
      <c r="BM118" s="74"/>
      <c r="BN118" s="74"/>
      <c r="BO118" s="75"/>
      <c r="BP118" s="61"/>
      <c r="BQ118" s="62" t="n">
        <v>20</v>
      </c>
      <c r="BR118" s="74"/>
      <c r="BS118" s="74"/>
      <c r="BT118" s="74"/>
      <c r="BU118" s="74"/>
      <c r="BV118" s="74" t="n">
        <v>40</v>
      </c>
      <c r="BW118" s="74"/>
      <c r="BX118" s="74"/>
      <c r="BY118" s="74"/>
      <c r="BZ118" s="75"/>
      <c r="CA118" s="61" t="n">
        <v>3</v>
      </c>
      <c r="CB118" s="62"/>
      <c r="CC118" s="74"/>
      <c r="CD118" s="74"/>
      <c r="CE118" s="74"/>
      <c r="CF118" s="74"/>
      <c r="CG118" s="74"/>
      <c r="CH118" s="74"/>
      <c r="CI118" s="74"/>
      <c r="CJ118" s="74"/>
      <c r="CK118" s="75"/>
      <c r="CL118" s="83"/>
      <c r="CM118" s="52"/>
    </row>
    <row r="119" customFormat="false" ht="15" hidden="false" customHeight="true" outlineLevel="0" collapsed="false">
      <c r="A119" s="47"/>
      <c r="B119" s="139" t="s">
        <v>132</v>
      </c>
      <c r="C119" s="150" t="s">
        <v>220</v>
      </c>
      <c r="D119" s="153"/>
      <c r="E119" s="141" t="s">
        <v>86</v>
      </c>
      <c r="F119" s="141" t="s">
        <v>85</v>
      </c>
      <c r="G119" s="141" t="s">
        <v>192</v>
      </c>
      <c r="H119" s="142" t="s">
        <v>98</v>
      </c>
      <c r="I119" s="142"/>
      <c r="J119" s="142" t="s">
        <v>98</v>
      </c>
      <c r="K119" s="143" t="n">
        <f aca="false">SUM(N119:W119,Y119:AH119,AJ119:AS119,AU119:BD119,BF119:BO119,BQ119:BZ119,CB119:CK119)</f>
        <v>45</v>
      </c>
      <c r="L119" s="144" t="n">
        <f aca="false">SUM(X119,AI119,AT119,BE119,BP119,CA119,CL119)</f>
        <v>4</v>
      </c>
      <c r="M119" s="144" t="s">
        <v>214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5"/>
      <c r="X119" s="61"/>
      <c r="Y119" s="62"/>
      <c r="Z119" s="74"/>
      <c r="AA119" s="74"/>
      <c r="AB119" s="74"/>
      <c r="AC119" s="74"/>
      <c r="AD119" s="74"/>
      <c r="AE119" s="74"/>
      <c r="AF119" s="74"/>
      <c r="AG119" s="74"/>
      <c r="AH119" s="75"/>
      <c r="AI119" s="61"/>
      <c r="AJ119" s="62"/>
      <c r="AK119" s="74"/>
      <c r="AL119" s="74"/>
      <c r="AM119" s="74"/>
      <c r="AN119" s="74"/>
      <c r="AO119" s="74"/>
      <c r="AP119" s="74"/>
      <c r="AQ119" s="74"/>
      <c r="AR119" s="74"/>
      <c r="AS119" s="75"/>
      <c r="AT119" s="61"/>
      <c r="AU119" s="62"/>
      <c r="AV119" s="74"/>
      <c r="AW119" s="74"/>
      <c r="AX119" s="74"/>
      <c r="AY119" s="74"/>
      <c r="AZ119" s="74"/>
      <c r="BA119" s="74"/>
      <c r="BB119" s="74"/>
      <c r="BC119" s="74"/>
      <c r="BD119" s="75"/>
      <c r="BE119" s="61"/>
      <c r="BF119" s="62"/>
      <c r="BG119" s="74"/>
      <c r="BH119" s="74"/>
      <c r="BI119" s="74"/>
      <c r="BJ119" s="74"/>
      <c r="BK119" s="74"/>
      <c r="BL119" s="74"/>
      <c r="BM119" s="74"/>
      <c r="BN119" s="74"/>
      <c r="BO119" s="75"/>
      <c r="BP119" s="61"/>
      <c r="BQ119" s="62" t="n">
        <v>15</v>
      </c>
      <c r="BR119" s="74"/>
      <c r="BS119" s="74"/>
      <c r="BT119" s="74"/>
      <c r="BU119" s="74"/>
      <c r="BV119" s="74" t="n">
        <v>30</v>
      </c>
      <c r="BW119" s="74"/>
      <c r="BX119" s="74"/>
      <c r="BY119" s="74"/>
      <c r="BZ119" s="75"/>
      <c r="CA119" s="61" t="n">
        <v>4</v>
      </c>
      <c r="CB119" s="62"/>
      <c r="CC119" s="74"/>
      <c r="CD119" s="74"/>
      <c r="CE119" s="74"/>
      <c r="CF119" s="74"/>
      <c r="CG119" s="74"/>
      <c r="CH119" s="74"/>
      <c r="CI119" s="74"/>
      <c r="CJ119" s="75"/>
      <c r="CK119" s="75"/>
      <c r="CL119" s="83"/>
      <c r="CM119" s="52"/>
    </row>
    <row r="120" customFormat="false" ht="15" hidden="false" customHeight="true" outlineLevel="0" collapsed="false">
      <c r="A120" s="47"/>
      <c r="B120" s="139" t="s">
        <v>134</v>
      </c>
      <c r="C120" s="150" t="s">
        <v>221</v>
      </c>
      <c r="D120" s="153"/>
      <c r="E120" s="141" t="s">
        <v>86</v>
      </c>
      <c r="F120" s="141" t="s">
        <v>85</v>
      </c>
      <c r="G120" s="141" t="s">
        <v>192</v>
      </c>
      <c r="H120" s="142"/>
      <c r="I120" s="142"/>
      <c r="J120" s="142" t="s">
        <v>101</v>
      </c>
      <c r="K120" s="143" t="n">
        <f aca="false">SUM(N120:W120,Y120:AH120,AJ120:AS120,AU120:BD120,BF120:BO120,BQ120:BZ120,CB120:CK120)</f>
        <v>15</v>
      </c>
      <c r="L120" s="144" t="n">
        <f aca="false">SUM(X120,AI120,AT120,BE120,BP120,CA120,CL120)</f>
        <v>2</v>
      </c>
      <c r="M120" s="144" t="s">
        <v>214</v>
      </c>
      <c r="N120" s="74"/>
      <c r="O120" s="74"/>
      <c r="P120" s="74"/>
      <c r="Q120" s="74"/>
      <c r="R120" s="74"/>
      <c r="S120" s="74"/>
      <c r="T120" s="74"/>
      <c r="U120" s="74"/>
      <c r="V120" s="74"/>
      <c r="W120" s="75"/>
      <c r="X120" s="61"/>
      <c r="Y120" s="62"/>
      <c r="Z120" s="74"/>
      <c r="AA120" s="74"/>
      <c r="AB120" s="74"/>
      <c r="AC120" s="74"/>
      <c r="AD120" s="74"/>
      <c r="AE120" s="74"/>
      <c r="AF120" s="74"/>
      <c r="AG120" s="74"/>
      <c r="AH120" s="75"/>
      <c r="AI120" s="61"/>
      <c r="AJ120" s="62"/>
      <c r="AK120" s="74"/>
      <c r="AL120" s="74"/>
      <c r="AM120" s="74"/>
      <c r="AN120" s="74"/>
      <c r="AO120" s="74"/>
      <c r="AP120" s="74"/>
      <c r="AQ120" s="74"/>
      <c r="AR120" s="74"/>
      <c r="AS120" s="75"/>
      <c r="AT120" s="61"/>
      <c r="AU120" s="62"/>
      <c r="AV120" s="74"/>
      <c r="AW120" s="74"/>
      <c r="AX120" s="74"/>
      <c r="AY120" s="74"/>
      <c r="AZ120" s="74"/>
      <c r="BA120" s="74"/>
      <c r="BB120" s="74"/>
      <c r="BC120" s="74"/>
      <c r="BD120" s="75"/>
      <c r="BE120" s="61"/>
      <c r="BF120" s="62"/>
      <c r="BG120" s="74"/>
      <c r="BH120" s="74"/>
      <c r="BI120" s="74"/>
      <c r="BJ120" s="74"/>
      <c r="BK120" s="74"/>
      <c r="BL120" s="74"/>
      <c r="BM120" s="74"/>
      <c r="BN120" s="74"/>
      <c r="BO120" s="75"/>
      <c r="BP120" s="61"/>
      <c r="BQ120" s="62"/>
      <c r="BR120" s="74"/>
      <c r="BS120" s="74"/>
      <c r="BT120" s="74"/>
      <c r="BU120" s="74"/>
      <c r="BV120" s="74"/>
      <c r="BW120" s="74"/>
      <c r="BX120" s="74"/>
      <c r="BY120" s="74"/>
      <c r="BZ120" s="75"/>
      <c r="CA120" s="61"/>
      <c r="CB120" s="62"/>
      <c r="CC120" s="74"/>
      <c r="CD120" s="74"/>
      <c r="CE120" s="74"/>
      <c r="CF120" s="74"/>
      <c r="CG120" s="74"/>
      <c r="CH120" s="74"/>
      <c r="CI120" s="74"/>
      <c r="CJ120" s="74" t="n">
        <v>15</v>
      </c>
      <c r="CK120" s="75"/>
      <c r="CL120" s="83" t="n">
        <v>2</v>
      </c>
      <c r="CM120" s="52"/>
    </row>
    <row r="121" customFormat="false" ht="15" hidden="false" customHeight="true" outlineLevel="0" collapsed="false">
      <c r="A121" s="47"/>
      <c r="B121" s="156" t="s">
        <v>222</v>
      </c>
      <c r="C121" s="156"/>
      <c r="D121" s="156"/>
      <c r="E121" s="156"/>
      <c r="F121" s="156"/>
      <c r="G121" s="156"/>
      <c r="H121" s="156"/>
      <c r="I121" s="156"/>
      <c r="J121" s="156"/>
      <c r="K121" s="157" t="n">
        <f aca="false">SUM(K103:K120)</f>
        <v>765</v>
      </c>
      <c r="L121" s="157" t="n">
        <f aca="false">SUM(L103:L120)</f>
        <v>60</v>
      </c>
      <c r="M121" s="158" t="n">
        <f aca="false">L121/210</f>
        <v>0.285714285714286</v>
      </c>
      <c r="N121" s="110" t="n">
        <f aca="false">SUM(N111:N120)</f>
        <v>0</v>
      </c>
      <c r="O121" s="110" t="n">
        <f aca="false">SUM(O111:O120)</f>
        <v>0</v>
      </c>
      <c r="P121" s="110" t="n">
        <f aca="false">SUM(P111:P120)</f>
        <v>0</v>
      </c>
      <c r="Q121" s="110" t="n">
        <f aca="false">SUM(Q111:Q120)</f>
        <v>0</v>
      </c>
      <c r="R121" s="110" t="n">
        <f aca="false">SUM(R111:R120)</f>
        <v>0</v>
      </c>
      <c r="S121" s="110" t="n">
        <f aca="false">SUM(S111:S120)</f>
        <v>0</v>
      </c>
      <c r="T121" s="110" t="n">
        <f aca="false">SUM(T111:T120)</f>
        <v>0</v>
      </c>
      <c r="U121" s="110" t="n">
        <f aca="false">SUM(U111:U120)</f>
        <v>0</v>
      </c>
      <c r="V121" s="110" t="n">
        <f aca="false">SUM(V111:V120)</f>
        <v>0</v>
      </c>
      <c r="W121" s="110" t="n">
        <f aca="false">SUM(W111:W120)</f>
        <v>0</v>
      </c>
      <c r="X121" s="111" t="n">
        <f aca="false">SUM(X111:X120)</f>
        <v>0</v>
      </c>
      <c r="Y121" s="112" t="n">
        <f aca="false">SUM(Y111:Y120)</f>
        <v>0</v>
      </c>
      <c r="Z121" s="110" t="n">
        <f aca="false">SUM(Z111:Z120)</f>
        <v>0</v>
      </c>
      <c r="AA121" s="110" t="n">
        <f aca="false">SUM(AA111:AA120)</f>
        <v>0</v>
      </c>
      <c r="AB121" s="110" t="n">
        <f aca="false">SUM(AB111:AB120)</f>
        <v>0</v>
      </c>
      <c r="AC121" s="110" t="n">
        <f aca="false">SUM(AC111:AC120)</f>
        <v>0</v>
      </c>
      <c r="AD121" s="110" t="n">
        <f aca="false">SUM(AD111:AD120)</f>
        <v>0</v>
      </c>
      <c r="AE121" s="110" t="n">
        <f aca="false">SUM(AE111:AE120)</f>
        <v>0</v>
      </c>
      <c r="AF121" s="110" t="n">
        <f aca="false">SUM(AF111:AF120)</f>
        <v>0</v>
      </c>
      <c r="AG121" s="110" t="n">
        <f aca="false">SUM(AG111:AG120)</f>
        <v>0</v>
      </c>
      <c r="AH121" s="110" t="n">
        <f aca="false">SUM(AH111:AH120)</f>
        <v>0</v>
      </c>
      <c r="AI121" s="111" t="n">
        <f aca="false">SUM(AI111:AI120)</f>
        <v>0</v>
      </c>
      <c r="AJ121" s="112" t="n">
        <f aca="false">SUM(AJ111:AJ120)</f>
        <v>0</v>
      </c>
      <c r="AK121" s="110" t="n">
        <f aca="false">SUM(AK111:AK120)</f>
        <v>0</v>
      </c>
      <c r="AL121" s="110" t="n">
        <f aca="false">SUM(AL111:AL120)</f>
        <v>0</v>
      </c>
      <c r="AM121" s="110" t="n">
        <f aca="false">SUM(AM111:AM120)</f>
        <v>0</v>
      </c>
      <c r="AN121" s="110" t="n">
        <f aca="false">SUM(AN111:AN120)</f>
        <v>0</v>
      </c>
      <c r="AO121" s="110" t="n">
        <f aca="false">SUM(AO111:AO120)</f>
        <v>0</v>
      </c>
      <c r="AP121" s="110" t="n">
        <f aca="false">SUM(AP111:AP120)</f>
        <v>0</v>
      </c>
      <c r="AQ121" s="110" t="n">
        <f aca="false">SUM(AQ111:AQ120)</f>
        <v>0</v>
      </c>
      <c r="AR121" s="110" t="n">
        <f aca="false">SUM(AR111:AR120)</f>
        <v>0</v>
      </c>
      <c r="AS121" s="110" t="n">
        <f aca="false">SUM(AS111:AS120)</f>
        <v>0</v>
      </c>
      <c r="AT121" s="111" t="n">
        <f aca="false">SUM(AT111:AT120)</f>
        <v>0</v>
      </c>
      <c r="AU121" s="112" t="n">
        <f aca="false">SUM(AU111:AU120)</f>
        <v>0</v>
      </c>
      <c r="AV121" s="110" t="n">
        <f aca="false">SUM(AV111:AV120)</f>
        <v>0</v>
      </c>
      <c r="AW121" s="110" t="n">
        <f aca="false">SUM(AW111:AW120)</f>
        <v>0</v>
      </c>
      <c r="AX121" s="110" t="n">
        <f aca="false">SUM(AX111:AX120)</f>
        <v>0</v>
      </c>
      <c r="AY121" s="110" t="n">
        <f aca="false">SUM(AY111:AY120)</f>
        <v>0</v>
      </c>
      <c r="AZ121" s="110" t="n">
        <f aca="false">SUM(AZ111:AZ120)</f>
        <v>0</v>
      </c>
      <c r="BA121" s="110" t="n">
        <f aca="false">SUM(BA111:BA120)</f>
        <v>0</v>
      </c>
      <c r="BB121" s="110" t="n">
        <f aca="false">SUM(BB111:BB120)</f>
        <v>0</v>
      </c>
      <c r="BC121" s="110" t="n">
        <f aca="false">SUM(BC111:BC120)</f>
        <v>0</v>
      </c>
      <c r="BD121" s="110" t="n">
        <f aca="false">SUM(BD111:BD120)</f>
        <v>0</v>
      </c>
      <c r="BE121" s="111" t="n">
        <f aca="false">SUM(BE111:BE120)</f>
        <v>0</v>
      </c>
      <c r="BF121" s="113" t="n">
        <f aca="false">SUM(BF103:BF120)</f>
        <v>120</v>
      </c>
      <c r="BG121" s="113" t="n">
        <f aca="false">SUM(BG103:BG120)</f>
        <v>15</v>
      </c>
      <c r="BH121" s="113" t="n">
        <f aca="false">SUM(BH103:BH120)</f>
        <v>0</v>
      </c>
      <c r="BI121" s="113" t="n">
        <f aca="false">SUM(BI103:BI120)</f>
        <v>0</v>
      </c>
      <c r="BJ121" s="113" t="n">
        <f aca="false">SUM(BJ103:BJ120)</f>
        <v>0</v>
      </c>
      <c r="BK121" s="113" t="n">
        <f aca="false">SUM(BK103:BK120)</f>
        <v>150</v>
      </c>
      <c r="BL121" s="113" t="n">
        <f aca="false">SUM(BL103:BL120)</f>
        <v>0</v>
      </c>
      <c r="BM121" s="113" t="n">
        <f aca="false">SUM(BM103:BM120)</f>
        <v>0</v>
      </c>
      <c r="BN121" s="113" t="n">
        <f aca="false">SUM(BN103:BN120)</f>
        <v>30</v>
      </c>
      <c r="BO121" s="113" t="n">
        <f aca="false">SUM(BO103:BO120)</f>
        <v>0</v>
      </c>
      <c r="BP121" s="115" t="n">
        <f aca="false">SUM(BP103:BP120)</f>
        <v>24</v>
      </c>
      <c r="BQ121" s="113" t="n">
        <f aca="false">SUM(BQ103:BQ120)</f>
        <v>140</v>
      </c>
      <c r="BR121" s="113" t="n">
        <f aca="false">SUM(BR103:BR120)</f>
        <v>0</v>
      </c>
      <c r="BS121" s="113" t="n">
        <f aca="false">SUM(BS103:BS120)</f>
        <v>0</v>
      </c>
      <c r="BT121" s="113" t="n">
        <f aca="false">SUM(BT103:BT120)</f>
        <v>0</v>
      </c>
      <c r="BU121" s="113" t="n">
        <f aca="false">SUM(BU103:BU120)</f>
        <v>0</v>
      </c>
      <c r="BV121" s="113" t="n">
        <f aca="false">SUM(BV103:BV120)</f>
        <v>205</v>
      </c>
      <c r="BW121" s="113" t="n">
        <f aca="false">SUM(BW103:BW120)</f>
        <v>0</v>
      </c>
      <c r="BX121" s="113" t="n">
        <f aca="false">SUM(BX103:BX120)</f>
        <v>0</v>
      </c>
      <c r="BY121" s="113" t="n">
        <f aca="false">SUM(BY103:BY120)</f>
        <v>60</v>
      </c>
      <c r="BZ121" s="113" t="n">
        <f aca="false">SUM(BZ103:BZ120)</f>
        <v>0</v>
      </c>
      <c r="CA121" s="115" t="n">
        <f aca="false">SUM(CA103:CA120)</f>
        <v>30</v>
      </c>
      <c r="CB121" s="113" t="n">
        <f aca="false">SUM(CB103:CB120)</f>
        <v>0</v>
      </c>
      <c r="CC121" s="113" t="n">
        <f aca="false">SUM(CC103:CC120)</f>
        <v>0</v>
      </c>
      <c r="CD121" s="113" t="n">
        <f aca="false">SUM(CD103:CD120)</f>
        <v>0</v>
      </c>
      <c r="CE121" s="113" t="n">
        <f aca="false">SUM(CE103:CE120)</f>
        <v>0</v>
      </c>
      <c r="CF121" s="113" t="n">
        <f aca="false">SUM(CF103:CF120)</f>
        <v>0</v>
      </c>
      <c r="CG121" s="113" t="n">
        <f aca="false">SUM(CG103:CG120)</f>
        <v>0</v>
      </c>
      <c r="CH121" s="113" t="n">
        <f aca="false">SUM(CH103:CH120)</f>
        <v>0</v>
      </c>
      <c r="CI121" s="113" t="n">
        <f aca="false">SUM(CI103:CI120)</f>
        <v>0</v>
      </c>
      <c r="CJ121" s="113" t="n">
        <f aca="false">SUM(CJ103:CJ120)</f>
        <v>45</v>
      </c>
      <c r="CK121" s="113" t="n">
        <f aca="false">SUM(CK103:CK120)</f>
        <v>0</v>
      </c>
      <c r="CL121" s="116" t="n">
        <f aca="false">SUM(CL103:CL120)</f>
        <v>6</v>
      </c>
      <c r="CM121" s="52"/>
    </row>
    <row r="122" customFormat="false" ht="12.75" hidden="false" customHeight="true" outlineLevel="0" collapsed="false">
      <c r="A122" s="47"/>
      <c r="B122" s="159"/>
      <c r="C122" s="159"/>
      <c r="D122" s="160"/>
      <c r="E122" s="159"/>
      <c r="F122" s="159"/>
      <c r="G122" s="159"/>
      <c r="H122" s="159"/>
      <c r="I122" s="159"/>
      <c r="J122" s="159"/>
      <c r="K122" s="159"/>
      <c r="L122" s="159"/>
      <c r="M122" s="159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2"/>
    </row>
    <row r="123" customFormat="false" ht="12.75" hidden="false" customHeight="true" outlineLevel="0" collapsed="false">
      <c r="A123" s="47"/>
      <c r="B123" s="161" t="s">
        <v>83</v>
      </c>
      <c r="C123" s="162" t="s">
        <v>223</v>
      </c>
      <c r="D123" s="65"/>
      <c r="E123" s="65" t="s">
        <v>86</v>
      </c>
      <c r="F123" s="65" t="s">
        <v>85</v>
      </c>
      <c r="G123" s="65"/>
      <c r="H123" s="163"/>
      <c r="I123" s="163"/>
      <c r="J123" s="65" t="s">
        <v>101</v>
      </c>
      <c r="K123" s="164" t="n">
        <v>360</v>
      </c>
      <c r="L123" s="85" t="n">
        <f aca="false">SUM(X123,AI123,AT123,BE123,BP123,CA123,CL123)</f>
        <v>12</v>
      </c>
      <c r="M123" s="86" t="n">
        <f aca="false">L123/210</f>
        <v>0.0571428571428571</v>
      </c>
      <c r="N123" s="165"/>
      <c r="O123" s="165"/>
      <c r="P123" s="165"/>
      <c r="Q123" s="165"/>
      <c r="R123" s="165"/>
      <c r="S123" s="165"/>
      <c r="T123" s="165"/>
      <c r="U123" s="165"/>
      <c r="V123" s="165"/>
      <c r="W123" s="166"/>
      <c r="X123" s="111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6"/>
      <c r="AI123" s="111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6"/>
      <c r="AT123" s="111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6"/>
      <c r="BE123" s="111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6"/>
      <c r="BP123" s="111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6"/>
      <c r="CA123" s="111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6"/>
      <c r="CL123" s="167" t="n">
        <v>12</v>
      </c>
      <c r="CM123" s="52"/>
    </row>
    <row r="124" customFormat="false" ht="12.75" hidden="false" customHeight="true" outlineLevel="0" collapsed="false">
      <c r="A124" s="47"/>
      <c r="B124" s="168"/>
      <c r="C124" s="168"/>
      <c r="D124" s="112"/>
      <c r="E124" s="168"/>
      <c r="F124" s="168"/>
      <c r="G124" s="168"/>
      <c r="H124" s="168"/>
      <c r="I124" s="168"/>
      <c r="J124" s="168"/>
      <c r="K124" s="168"/>
      <c r="L124" s="168"/>
      <c r="M124" s="168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</row>
    <row r="125" customFormat="false" ht="12.75" hidden="false" customHeight="true" outlineLevel="0" collapsed="false">
      <c r="A125" s="47"/>
      <c r="B125" s="169" t="s">
        <v>224</v>
      </c>
      <c r="C125" s="169"/>
      <c r="D125" s="169"/>
      <c r="E125" s="169"/>
      <c r="F125" s="169"/>
      <c r="G125" s="169"/>
      <c r="H125" s="169"/>
      <c r="I125" s="169"/>
      <c r="J125" s="169"/>
      <c r="K125" s="170" t="n">
        <f aca="false">K55</f>
        <v>1725</v>
      </c>
      <c r="L125" s="170" t="n">
        <f aca="false">L55+L123</f>
        <v>150</v>
      </c>
      <c r="M125" s="171"/>
      <c r="N125" s="172" t="n">
        <f aca="false">SUM(N$55:W$55)</f>
        <v>360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3" t="n">
        <f aca="false">SUM(X$55,X$123)</f>
        <v>30</v>
      </c>
      <c r="Y125" s="172" t="n">
        <f aca="false">SUM(Y$55:AH$55)</f>
        <v>390</v>
      </c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3" t="n">
        <f aca="false">SUM(AI$55,AI$123)</f>
        <v>30</v>
      </c>
      <c r="AJ125" s="172" t="n">
        <f aca="false">SUM(AJ$55:AS$55)</f>
        <v>390</v>
      </c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3" t="n">
        <f aca="false">SUM(AT$55,AT$123)</f>
        <v>30</v>
      </c>
      <c r="AU125" s="172" t="n">
        <f aca="false">SUM(AU$55:BD$55)</f>
        <v>420</v>
      </c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3" t="n">
        <f aca="false">SUM(BE$55,BE$123)</f>
        <v>30</v>
      </c>
      <c r="BF125" s="172" t="n">
        <f aca="false">SUM(BF$55:BO$55)</f>
        <v>90</v>
      </c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3" t="n">
        <f aca="false">SUM(BP$55,BP$123)</f>
        <v>6</v>
      </c>
      <c r="BQ125" s="172" t="n">
        <f aca="false">SUM(BQ$55:BZ$55)</f>
        <v>0</v>
      </c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3" t="n">
        <f aca="false">SUM(CA$55,CA$123)</f>
        <v>0</v>
      </c>
      <c r="CB125" s="172" t="n">
        <f aca="false">SUM(CB$55:CK$55)</f>
        <v>75</v>
      </c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4" t="n">
        <f aca="false">SUM(CL$55,CL$123)</f>
        <v>24</v>
      </c>
      <c r="CM125" s="52"/>
    </row>
    <row r="126" customFormat="false" ht="12.75" hidden="false" customHeight="true" outlineLevel="0" collapsed="false">
      <c r="A126" s="47"/>
      <c r="B126" s="175" t="s">
        <v>225</v>
      </c>
      <c r="C126" s="175"/>
      <c r="D126" s="175"/>
      <c r="E126" s="175"/>
      <c r="F126" s="175"/>
      <c r="G126" s="175"/>
      <c r="H126" s="175"/>
      <c r="I126" s="175"/>
      <c r="J126" s="175"/>
      <c r="K126" s="176" t="n">
        <f aca="false">K55+K81</f>
        <v>2490</v>
      </c>
      <c r="L126" s="177" t="n">
        <f aca="false">L55+L81+L123</f>
        <v>210</v>
      </c>
      <c r="M126" s="178"/>
      <c r="N126" s="179" t="n">
        <f aca="false">SUM(N$55:W$55,N81:W81,N123:W123)</f>
        <v>360</v>
      </c>
      <c r="O126" s="179"/>
      <c r="P126" s="179"/>
      <c r="Q126" s="179"/>
      <c r="R126" s="179"/>
      <c r="S126" s="179"/>
      <c r="T126" s="179"/>
      <c r="U126" s="179"/>
      <c r="V126" s="179"/>
      <c r="W126" s="179"/>
      <c r="X126" s="180" t="n">
        <f aca="false">SUM(X$55,X81,X$123)</f>
        <v>30</v>
      </c>
      <c r="Y126" s="179" t="n">
        <f aca="false">SUM(Y$55:AH$55,Y81:AH81,Y123:AH123)</f>
        <v>390</v>
      </c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80" t="n">
        <f aca="false">SUM(AI$55,AI81,AI$123)</f>
        <v>30</v>
      </c>
      <c r="AJ126" s="179" t="n">
        <f aca="false">SUM(AJ$55:AS$55,AJ81:AS81,AJ123:AS123)</f>
        <v>390</v>
      </c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80" t="n">
        <f aca="false">SUM(AT$55,AT81,AT$123)</f>
        <v>30</v>
      </c>
      <c r="AU126" s="179" t="n">
        <f aca="false">SUM(AU$55:BD$55,AU81:BD81,AU123:BD123)</f>
        <v>420</v>
      </c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80" t="n">
        <f aca="false">SUM(BE$55,BE81,BE$123)</f>
        <v>30</v>
      </c>
      <c r="BF126" s="179" t="n">
        <f aca="false">SUM(BF$55:BO$55,BF81:BO81,BF123:BO123)</f>
        <v>420</v>
      </c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80" t="n">
        <f aca="false">SUM(BP$55,BP81,BP$123)</f>
        <v>30</v>
      </c>
      <c r="BQ126" s="179" t="n">
        <f aca="false">SUM(BQ$55:BZ$55,BQ81:BZ81,BQ123:BZ123)</f>
        <v>390</v>
      </c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80" t="n">
        <f aca="false">SUM(CA$55,CA81,CA$123)</f>
        <v>30</v>
      </c>
      <c r="CB126" s="179" t="n">
        <f aca="false">SUM(CB$55:CK$55,CB81:CK81,CB123:CK123)</f>
        <v>120</v>
      </c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81" t="n">
        <f aca="false">SUM(CL$55,CL81,CL$123)</f>
        <v>30</v>
      </c>
      <c r="CM126" s="182"/>
      <c r="CN126" s="183"/>
      <c r="CO126" s="184"/>
      <c r="CP126" s="183"/>
    </row>
    <row r="127" customFormat="false" ht="12.75" hidden="false" customHeight="true" outlineLevel="0" collapsed="false">
      <c r="A127" s="47"/>
      <c r="B127" s="185" t="s">
        <v>226</v>
      </c>
      <c r="C127" s="185"/>
      <c r="D127" s="185"/>
      <c r="E127" s="185"/>
      <c r="F127" s="185"/>
      <c r="G127" s="185"/>
      <c r="H127" s="185"/>
      <c r="I127" s="185"/>
      <c r="J127" s="185"/>
      <c r="K127" s="186" t="n">
        <f aca="false">K55+K101</f>
        <v>2490</v>
      </c>
      <c r="L127" s="187" t="n">
        <f aca="false">L55+L101+L123</f>
        <v>210</v>
      </c>
      <c r="M127" s="188"/>
      <c r="N127" s="189" t="n">
        <f aca="false">SUM(N$55:W$55,N101:W101,N123:W123)</f>
        <v>360</v>
      </c>
      <c r="O127" s="189"/>
      <c r="P127" s="189"/>
      <c r="Q127" s="189"/>
      <c r="R127" s="189"/>
      <c r="S127" s="189"/>
      <c r="T127" s="189"/>
      <c r="U127" s="189"/>
      <c r="V127" s="189"/>
      <c r="W127" s="189"/>
      <c r="X127" s="190" t="n">
        <f aca="false">SUM(X$55,X101,X$123)</f>
        <v>30</v>
      </c>
      <c r="Y127" s="189" t="n">
        <f aca="false">SUM(Y$55:AH$55,Y101:AH101,Y123:AH123)</f>
        <v>390</v>
      </c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90" t="n">
        <f aca="false">SUM(AI$55,AI101,AI$123)</f>
        <v>30</v>
      </c>
      <c r="AJ127" s="189" t="n">
        <f aca="false">SUM(AJ$55:AS$55,AJ101:AS101,AJ123:AS123)</f>
        <v>390</v>
      </c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90" t="n">
        <f aca="false">SUM(AT$55,AT101,AT$123)</f>
        <v>30</v>
      </c>
      <c r="AU127" s="189" t="n">
        <f aca="false">SUM(AU$55:BD$55,AU101:BD101,AU123:BD123)</f>
        <v>420</v>
      </c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90" t="n">
        <f aca="false">SUM(BE$55,BE101,BE$123)</f>
        <v>30</v>
      </c>
      <c r="BF127" s="189" t="n">
        <f aca="false">SUM(BF$55:BO$55,BF101:BO101,BF123:BO123)</f>
        <v>435</v>
      </c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90" t="n">
        <f aca="false">SUM(BP$55,BP101,BP$123)</f>
        <v>30</v>
      </c>
      <c r="BQ127" s="189" t="n">
        <f aca="false">SUM(BQ$55:BZ$55,BQ101:BZ101,BQ123:BZ123)</f>
        <v>375</v>
      </c>
      <c r="BR127" s="189"/>
      <c r="BS127" s="189"/>
      <c r="BT127" s="189"/>
      <c r="BU127" s="189"/>
      <c r="BV127" s="189"/>
      <c r="BW127" s="189"/>
      <c r="BX127" s="189"/>
      <c r="BY127" s="189"/>
      <c r="BZ127" s="189"/>
      <c r="CA127" s="190" t="n">
        <f aca="false">SUM(CA$55,CA101,CA$123)</f>
        <v>30</v>
      </c>
      <c r="CB127" s="189" t="n">
        <f aca="false">SUM(CB$55:CK$55,CB101:CK101,CB123:CK123)</f>
        <v>120</v>
      </c>
      <c r="CC127" s="189"/>
      <c r="CD127" s="189"/>
      <c r="CE127" s="189"/>
      <c r="CF127" s="189"/>
      <c r="CG127" s="189"/>
      <c r="CH127" s="189"/>
      <c r="CI127" s="189"/>
      <c r="CJ127" s="189"/>
      <c r="CK127" s="189"/>
      <c r="CL127" s="191" t="n">
        <f aca="false">SUM(CL$55,CL101,CL$123)</f>
        <v>30</v>
      </c>
      <c r="CM127" s="182"/>
      <c r="CN127" s="183"/>
      <c r="CO127" s="183"/>
      <c r="CP127" s="183"/>
    </row>
    <row r="128" customFormat="false" ht="12.75" hidden="false" customHeight="true" outlineLevel="0" collapsed="false">
      <c r="A128" s="47"/>
      <c r="B128" s="192" t="s">
        <v>227</v>
      </c>
      <c r="C128" s="192"/>
      <c r="D128" s="192"/>
      <c r="E128" s="192"/>
      <c r="F128" s="192"/>
      <c r="G128" s="192"/>
      <c r="H128" s="192"/>
      <c r="I128" s="192"/>
      <c r="J128" s="192"/>
      <c r="K128" s="193" t="n">
        <f aca="false">K55+K121</f>
        <v>2490</v>
      </c>
      <c r="L128" s="193" t="n">
        <f aca="false">L55+L121+L123</f>
        <v>210</v>
      </c>
      <c r="M128" s="194"/>
      <c r="N128" s="195" t="n">
        <f aca="false">SUM(N$55:W$55,N121:W121,N123:W123)</f>
        <v>360</v>
      </c>
      <c r="O128" s="195"/>
      <c r="P128" s="195"/>
      <c r="Q128" s="195"/>
      <c r="R128" s="195"/>
      <c r="S128" s="195"/>
      <c r="T128" s="195"/>
      <c r="U128" s="195"/>
      <c r="V128" s="195"/>
      <c r="W128" s="195"/>
      <c r="X128" s="196" t="n">
        <f aca="false">SUM(X$55,X121,X$123)</f>
        <v>30</v>
      </c>
      <c r="Y128" s="195" t="n">
        <f aca="false">SUM(Y$55:AH$55,Y121:AH121,Y123:AH123)</f>
        <v>390</v>
      </c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6" t="n">
        <f aca="false">SUM(AI$55,AI121,AI$123)</f>
        <v>30</v>
      </c>
      <c r="AJ128" s="195" t="n">
        <f aca="false">SUM(AJ$55:AS$55,AJ121:AS121,AJ123:AS123)</f>
        <v>390</v>
      </c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6" t="n">
        <f aca="false">SUM(AT$55,AT121,AT$123)</f>
        <v>30</v>
      </c>
      <c r="AU128" s="195" t="n">
        <f aca="false">SUM(AU$55:BD$55,AU121:BD121,AU123:BD123)</f>
        <v>420</v>
      </c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6" t="n">
        <f aca="false">SUM(BE$55,BE121,BE$123)</f>
        <v>30</v>
      </c>
      <c r="BF128" s="195" t="n">
        <f aca="false">SUM(BF$55:BO$55,BF121:BO121,BF123:BO123)</f>
        <v>405</v>
      </c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6" t="n">
        <f aca="false">SUM(BP$55,BP121,BP$123)</f>
        <v>30</v>
      </c>
      <c r="BQ128" s="195" t="n">
        <f aca="false">SUM(BQ$55:BZ$55,BQ121:BZ121,BQ123:BZ123)</f>
        <v>405</v>
      </c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6" t="n">
        <f aca="false">SUM(CA$55,CA121,CA$123)</f>
        <v>30</v>
      </c>
      <c r="CB128" s="195" t="n">
        <f aca="false">SUM(CB$55:CK$55,CB121:CK121,CB123:CK123)</f>
        <v>120</v>
      </c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7" t="n">
        <f aca="false">SUM(CL$55,CL121,CL$123)</f>
        <v>30</v>
      </c>
      <c r="CM128" s="182"/>
      <c r="CN128" s="183"/>
      <c r="CO128" s="183"/>
      <c r="CP128" s="183"/>
    </row>
    <row r="129" customFormat="false" ht="12.75" hidden="false" customHeight="true" outlineLevel="0" collapsed="false">
      <c r="A129" s="47"/>
      <c r="B129" s="1"/>
      <c r="C129" s="1"/>
      <c r="D129" s="198"/>
      <c r="E129" s="1"/>
      <c r="F129" s="1"/>
      <c r="G129" s="199"/>
      <c r="H129" s="199"/>
      <c r="I129" s="199"/>
      <c r="J129" s="19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="205" customFormat="true" ht="33.95" hidden="false" customHeight="true" outlineLevel="0" collapsed="false">
      <c r="A130" s="200"/>
      <c r="B130" s="201" t="s">
        <v>228</v>
      </c>
      <c r="C130" s="201"/>
      <c r="D130" s="202"/>
      <c r="E130" s="202" t="s">
        <v>229</v>
      </c>
      <c r="F130" s="202" t="s">
        <v>10</v>
      </c>
      <c r="G130" s="203"/>
      <c r="H130" s="203"/>
      <c r="I130" s="203"/>
      <c r="J130" s="203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204"/>
      <c r="CD130" s="204"/>
      <c r="CE130" s="204"/>
      <c r="CF130" s="204"/>
      <c r="CG130" s="204"/>
      <c r="CH130" s="204"/>
      <c r="CI130" s="204"/>
      <c r="CJ130" s="204"/>
      <c r="CK130" s="204"/>
      <c r="CL130" s="204"/>
      <c r="CM130" s="204"/>
    </row>
    <row r="131" customFormat="false" ht="12.75" hidden="false" customHeight="true" outlineLevel="0" collapsed="false">
      <c r="A131" s="47"/>
      <c r="B131" s="206" t="s">
        <v>230</v>
      </c>
      <c r="C131" s="206"/>
      <c r="D131" s="207"/>
      <c r="E131" s="207" t="n">
        <v>1</v>
      </c>
      <c r="F131" s="207" t="n">
        <v>4</v>
      </c>
      <c r="G131" s="199"/>
      <c r="H131" s="199"/>
      <c r="I131" s="199"/>
      <c r="J131" s="19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customFormat="false" ht="12.75" hidden="false" customHeight="true" outlineLevel="0" collapsed="false">
      <c r="A132" s="47"/>
      <c r="B132" s="206" t="s">
        <v>231</v>
      </c>
      <c r="C132" s="206"/>
      <c r="D132" s="207"/>
      <c r="E132" s="207" t="n">
        <v>1</v>
      </c>
      <c r="F132" s="207" t="n">
        <v>3</v>
      </c>
      <c r="G132" s="199"/>
      <c r="H132" s="199"/>
      <c r="I132" s="199"/>
      <c r="J132" s="19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customFormat="false" ht="12.75" hidden="false" customHeight="true" outlineLevel="0" collapsed="false">
      <c r="A133" s="47"/>
      <c r="B133" s="206" t="s">
        <v>232</v>
      </c>
      <c r="C133" s="206"/>
      <c r="D133" s="207"/>
      <c r="E133" s="207" t="n">
        <v>7</v>
      </c>
      <c r="F133" s="207" t="n">
        <v>4</v>
      </c>
      <c r="G133" s="199"/>
      <c r="H133" s="199"/>
      <c r="I133" s="199"/>
      <c r="J133" s="19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customFormat="false" ht="12.75" hidden="false" customHeight="true" outlineLevel="0" collapsed="false">
      <c r="A134" s="47"/>
      <c r="B134" s="1"/>
      <c r="C134" s="1"/>
      <c r="D134" s="198"/>
      <c r="E134" s="199"/>
      <c r="F134" s="199"/>
      <c r="G134" s="199"/>
      <c r="H134" s="199"/>
      <c r="I134" s="199"/>
      <c r="J134" s="19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customFormat="false" ht="12.75" hidden="false" customHeight="true" outlineLevel="0" collapsed="false">
      <c r="A135" s="47"/>
      <c r="B135" s="208" t="s">
        <v>233</v>
      </c>
      <c r="C135" s="208"/>
      <c r="D135" s="208"/>
      <c r="E135" s="208"/>
      <c r="F135" s="208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1"/>
      <c r="CM135" s="1"/>
    </row>
    <row r="136" customFormat="false" ht="43.95" hidden="false" customHeight="true" outlineLevel="0" collapsed="false">
      <c r="A136" s="47"/>
      <c r="B136" s="210" t="s">
        <v>234</v>
      </c>
      <c r="C136" s="210"/>
      <c r="D136" s="210"/>
      <c r="E136" s="210"/>
      <c r="F136" s="210"/>
      <c r="G136" s="211"/>
      <c r="H136" s="211"/>
      <c r="I136" s="211"/>
      <c r="J136" s="211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customFormat="false" ht="12.75" hidden="false" customHeight="true" outlineLevel="0" collapsed="false">
      <c r="A137" s="1"/>
      <c r="B137" s="1"/>
      <c r="C137" s="1"/>
      <c r="D137" s="198"/>
      <c r="E137" s="1"/>
      <c r="F137" s="1"/>
      <c r="G137" s="19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customFormat="false" ht="12.75" hidden="false" customHeight="true" outlineLevel="0" collapsed="false">
      <c r="A138" s="1"/>
      <c r="B138" s="29"/>
      <c r="C138" s="1"/>
      <c r="D138" s="198"/>
      <c r="E138" s="1"/>
      <c r="F138" s="1"/>
      <c r="G138" s="198"/>
      <c r="H138" s="199"/>
      <c r="I138" s="199"/>
      <c r="J138" s="199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/>
      <c r="CJ138" s="213"/>
      <c r="CK138" s="213"/>
      <c r="CL138" s="213"/>
      <c r="CM138" s="1"/>
    </row>
    <row r="139" customFormat="false" ht="12.75" hidden="false" customHeight="true" outlineLevel="0" collapsed="false">
      <c r="A139" s="1"/>
      <c r="B139" s="198"/>
      <c r="C139" s="213"/>
      <c r="D139" s="198"/>
      <c r="E139" s="213"/>
      <c r="F139" s="213"/>
      <c r="G139" s="198"/>
      <c r="H139" s="199"/>
      <c r="I139" s="199"/>
      <c r="J139" s="199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3"/>
      <c r="CH139" s="213"/>
      <c r="CI139" s="213"/>
      <c r="CJ139" s="213"/>
      <c r="CK139" s="213"/>
      <c r="CL139" s="213"/>
      <c r="CM139" s="1"/>
    </row>
    <row r="140" customFormat="false" ht="12.75" hidden="false" customHeight="true" outlineLevel="0" collapsed="false">
      <c r="A140" s="1"/>
      <c r="B140" s="1"/>
      <c r="C140" s="1"/>
      <c r="D140" s="198"/>
      <c r="E140" s="1"/>
      <c r="F140" s="1"/>
      <c r="G140" s="198"/>
      <c r="H140" s="199"/>
      <c r="I140" s="199"/>
      <c r="J140" s="19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customFormat="false" ht="12.75" hidden="false" customHeight="true" outlineLevel="0" collapsed="false">
      <c r="A141" s="1"/>
      <c r="B141" s="1"/>
      <c r="C141" s="1"/>
      <c r="D141" s="198"/>
      <c r="E141" s="1"/>
      <c r="F141" s="1"/>
      <c r="G141" s="198"/>
      <c r="H141" s="199"/>
      <c r="I141" s="199"/>
      <c r="J141" s="199"/>
      <c r="K141" s="1"/>
      <c r="L141" s="21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customFormat="false" ht="12.75" hidden="false" customHeight="true" outlineLevel="0" collapsed="false">
      <c r="A142" s="1"/>
      <c r="B142" s="1"/>
      <c r="C142" s="1"/>
      <c r="D142" s="198"/>
      <c r="E142" s="1"/>
      <c r="F142" s="1"/>
      <c r="G142" s="198"/>
      <c r="H142" s="199"/>
      <c r="I142" s="199"/>
      <c r="J142" s="19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customFormat="false" ht="12.75" hidden="false" customHeight="true" outlineLevel="0" collapsed="false">
      <c r="A143" s="1"/>
      <c r="B143" s="1"/>
      <c r="C143" s="1"/>
      <c r="D143" s="198"/>
      <c r="E143" s="1"/>
      <c r="F143" s="1"/>
      <c r="G143" s="198"/>
      <c r="H143" s="199"/>
      <c r="I143" s="199"/>
      <c r="J143" s="19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customFormat="false" ht="12.75" hidden="false" customHeight="true" outlineLevel="0" collapsed="false">
      <c r="A144" s="1"/>
      <c r="B144" s="1"/>
      <c r="C144" s="1"/>
      <c r="D144" s="198"/>
      <c r="E144" s="1"/>
      <c r="F144" s="1"/>
      <c r="G144" s="198"/>
      <c r="H144" s="199"/>
      <c r="I144" s="199"/>
      <c r="J144" s="19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customFormat="false" ht="12.75" hidden="false" customHeight="true" outlineLevel="0" collapsed="false">
      <c r="A145" s="1"/>
      <c r="B145" s="1"/>
      <c r="C145" s="1"/>
      <c r="D145" s="198"/>
      <c r="E145" s="1"/>
      <c r="F145" s="1"/>
      <c r="G145" s="198"/>
      <c r="H145" s="199"/>
      <c r="I145" s="199"/>
      <c r="J145" s="19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customFormat="false" ht="12.75" hidden="false" customHeight="true" outlineLevel="0" collapsed="false">
      <c r="A146" s="1"/>
      <c r="B146" s="1"/>
      <c r="C146" s="1"/>
      <c r="D146" s="198"/>
      <c r="E146" s="1"/>
      <c r="F146" s="1"/>
      <c r="G146" s="198"/>
      <c r="H146" s="199"/>
      <c r="I146" s="199"/>
      <c r="J146" s="19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customFormat="false" ht="12.75" hidden="false" customHeight="true" outlineLevel="0" collapsed="false">
      <c r="A147" s="1"/>
      <c r="B147" s="1"/>
      <c r="C147" s="1"/>
      <c r="D147" s="198"/>
      <c r="E147" s="1"/>
      <c r="F147" s="1"/>
      <c r="G147" s="198"/>
      <c r="H147" s="199"/>
      <c r="I147" s="199"/>
      <c r="J147" s="19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customFormat="false" ht="12.75" hidden="false" customHeight="true" outlineLevel="0" collapsed="false">
      <c r="A148" s="1"/>
      <c r="B148" s="1"/>
      <c r="C148" s="1"/>
      <c r="D148" s="198"/>
      <c r="E148" s="1"/>
      <c r="F148" s="1"/>
      <c r="G148" s="198"/>
      <c r="H148" s="199"/>
      <c r="I148" s="199"/>
      <c r="J148" s="19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customFormat="false" ht="12.75" hidden="false" customHeight="true" outlineLevel="0" collapsed="false">
      <c r="A149" s="1"/>
      <c r="B149" s="1"/>
      <c r="C149" s="1"/>
      <c r="D149" s="198"/>
      <c r="E149" s="1"/>
      <c r="F149" s="1"/>
      <c r="G149" s="198"/>
      <c r="H149" s="199"/>
      <c r="I149" s="199"/>
      <c r="J149" s="19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customFormat="false" ht="12.75" hidden="false" customHeight="true" outlineLevel="0" collapsed="false">
      <c r="A150" s="1"/>
      <c r="B150" s="1"/>
      <c r="C150" s="1"/>
      <c r="D150" s="198"/>
      <c r="E150" s="1"/>
      <c r="F150" s="1"/>
      <c r="G150" s="198"/>
      <c r="H150" s="199"/>
      <c r="I150" s="199"/>
      <c r="J150" s="19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customFormat="false" ht="12.75" hidden="false" customHeight="true" outlineLevel="0" collapsed="false">
      <c r="A151" s="1"/>
      <c r="B151" s="1"/>
      <c r="C151" s="1"/>
      <c r="D151" s="198"/>
      <c r="E151" s="1"/>
      <c r="F151" s="1"/>
      <c r="G151" s="198"/>
      <c r="H151" s="199"/>
      <c r="I151" s="199"/>
      <c r="J151" s="19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customFormat="false" ht="12.75" hidden="false" customHeight="true" outlineLevel="0" collapsed="false">
      <c r="A152" s="1"/>
      <c r="B152" s="1"/>
      <c r="C152" s="1"/>
      <c r="D152" s="198"/>
      <c r="E152" s="1"/>
      <c r="F152" s="1"/>
      <c r="G152" s="198"/>
      <c r="H152" s="199"/>
      <c r="I152" s="199"/>
      <c r="J152" s="19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customFormat="false" ht="12.75" hidden="false" customHeight="true" outlineLevel="0" collapsed="false">
      <c r="A153" s="1"/>
      <c r="B153" s="1"/>
      <c r="C153" s="1"/>
      <c r="D153" s="198"/>
      <c r="E153" s="1"/>
      <c r="F153" s="1"/>
      <c r="G153" s="198"/>
      <c r="H153" s="199"/>
      <c r="I153" s="199"/>
      <c r="J153" s="19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customFormat="false" ht="12.75" hidden="false" customHeight="true" outlineLevel="0" collapsed="false">
      <c r="A154" s="1"/>
      <c r="B154" s="1"/>
      <c r="C154" s="1"/>
      <c r="D154" s="198"/>
      <c r="E154" s="1"/>
      <c r="F154" s="1"/>
      <c r="G154" s="198"/>
      <c r="H154" s="199"/>
      <c r="I154" s="199"/>
      <c r="J154" s="19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customFormat="false" ht="12.75" hidden="false" customHeight="true" outlineLevel="0" collapsed="false">
      <c r="A155" s="1"/>
      <c r="B155" s="1"/>
      <c r="C155" s="1"/>
      <c r="D155" s="198"/>
      <c r="E155" s="1"/>
      <c r="F155" s="1"/>
      <c r="G155" s="198"/>
      <c r="H155" s="199"/>
      <c r="I155" s="199"/>
      <c r="J155" s="19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customFormat="false" ht="12.75" hidden="false" customHeight="true" outlineLevel="0" collapsed="false">
      <c r="A156" s="1"/>
      <c r="B156" s="1"/>
      <c r="C156" s="1"/>
      <c r="D156" s="198"/>
      <c r="E156" s="1"/>
      <c r="F156" s="1"/>
      <c r="G156" s="198"/>
      <c r="H156" s="199"/>
      <c r="I156" s="199"/>
      <c r="J156" s="19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customFormat="false" ht="12.75" hidden="false" customHeight="true" outlineLevel="0" collapsed="false">
      <c r="A157" s="1"/>
      <c r="B157" s="1"/>
      <c r="C157" s="1"/>
      <c r="D157" s="198"/>
      <c r="E157" s="1"/>
      <c r="F157" s="1"/>
      <c r="G157" s="198"/>
      <c r="H157" s="199"/>
      <c r="I157" s="199"/>
      <c r="J157" s="19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customFormat="false" ht="12.75" hidden="false" customHeight="true" outlineLevel="0" collapsed="false">
      <c r="A158" s="1"/>
      <c r="B158" s="1"/>
      <c r="C158" s="1"/>
      <c r="D158" s="198"/>
      <c r="E158" s="1"/>
      <c r="F158" s="1"/>
      <c r="G158" s="198"/>
      <c r="H158" s="199"/>
      <c r="I158" s="199"/>
      <c r="J158" s="19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customFormat="false" ht="12.75" hidden="false" customHeight="true" outlineLevel="0" collapsed="false">
      <c r="A159" s="1"/>
      <c r="B159" s="1"/>
      <c r="C159" s="1"/>
      <c r="D159" s="198"/>
      <c r="E159" s="1"/>
      <c r="F159" s="1"/>
      <c r="G159" s="198"/>
      <c r="H159" s="199"/>
      <c r="I159" s="199"/>
      <c r="J159" s="19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customFormat="false" ht="12.75" hidden="false" customHeight="true" outlineLevel="0" collapsed="false">
      <c r="A160" s="1"/>
      <c r="B160" s="1"/>
      <c r="C160" s="1"/>
      <c r="D160" s="198"/>
      <c r="E160" s="1"/>
      <c r="F160" s="1"/>
      <c r="G160" s="198"/>
      <c r="H160" s="199"/>
      <c r="I160" s="199"/>
      <c r="J160" s="19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customFormat="false" ht="12.75" hidden="false" customHeight="true" outlineLevel="0" collapsed="false">
      <c r="A161" s="1"/>
      <c r="B161" s="1"/>
      <c r="C161" s="1"/>
      <c r="D161" s="198"/>
      <c r="E161" s="1"/>
      <c r="F161" s="1"/>
      <c r="G161" s="198"/>
      <c r="H161" s="199"/>
      <c r="I161" s="199"/>
      <c r="J161" s="19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customFormat="false" ht="12.75" hidden="false" customHeight="true" outlineLevel="0" collapsed="false">
      <c r="A162" s="1"/>
      <c r="B162" s="1"/>
      <c r="C162" s="1"/>
      <c r="D162" s="198"/>
      <c r="E162" s="1"/>
      <c r="F162" s="1"/>
      <c r="G162" s="198"/>
      <c r="H162" s="199"/>
      <c r="I162" s="199"/>
      <c r="J162" s="19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customFormat="false" ht="12.75" hidden="false" customHeight="true" outlineLevel="0" collapsed="false">
      <c r="A163" s="1"/>
      <c r="B163" s="1"/>
      <c r="C163" s="1"/>
      <c r="D163" s="198"/>
      <c r="E163" s="1"/>
      <c r="F163" s="1"/>
      <c r="G163" s="198"/>
      <c r="H163" s="199"/>
      <c r="I163" s="199"/>
      <c r="J163" s="19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customFormat="false" ht="12.75" hidden="false" customHeight="true" outlineLevel="0" collapsed="false">
      <c r="A164" s="1"/>
      <c r="B164" s="1"/>
      <c r="C164" s="1"/>
      <c r="D164" s="198"/>
      <c r="E164" s="1"/>
      <c r="F164" s="1"/>
      <c r="G164" s="198"/>
      <c r="H164" s="199"/>
      <c r="I164" s="199"/>
      <c r="J164" s="19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customFormat="false" ht="12.75" hidden="false" customHeight="true" outlineLevel="0" collapsed="false">
      <c r="A165" s="1"/>
      <c r="B165" s="1"/>
      <c r="C165" s="1"/>
      <c r="D165" s="198"/>
      <c r="E165" s="1"/>
      <c r="F165" s="1"/>
      <c r="G165" s="198"/>
      <c r="H165" s="199"/>
      <c r="I165" s="199"/>
      <c r="J165" s="19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customFormat="false" ht="12.75" hidden="false" customHeight="true" outlineLevel="0" collapsed="false">
      <c r="A166" s="1"/>
      <c r="B166" s="1"/>
      <c r="C166" s="1"/>
      <c r="D166" s="198"/>
      <c r="E166" s="1"/>
      <c r="F166" s="1"/>
      <c r="G166" s="198"/>
      <c r="H166" s="199"/>
      <c r="I166" s="199"/>
      <c r="J166" s="19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customFormat="false" ht="12.75" hidden="false" customHeight="true" outlineLevel="0" collapsed="false">
      <c r="A167" s="1"/>
      <c r="B167" s="1"/>
      <c r="C167" s="1"/>
      <c r="D167" s="198"/>
      <c r="E167" s="1"/>
      <c r="F167" s="1"/>
      <c r="G167" s="198"/>
      <c r="H167" s="199"/>
      <c r="I167" s="199"/>
      <c r="J167" s="19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customFormat="false" ht="12.75" hidden="false" customHeight="true" outlineLevel="0" collapsed="false">
      <c r="A168" s="1"/>
      <c r="B168" s="1"/>
      <c r="C168" s="1"/>
      <c r="D168" s="198"/>
      <c r="E168" s="1"/>
      <c r="F168" s="1"/>
      <c r="G168" s="198"/>
      <c r="H168" s="199"/>
      <c r="I168" s="199"/>
      <c r="J168" s="19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customFormat="false" ht="12.75" hidden="false" customHeight="true" outlineLevel="0" collapsed="false">
      <c r="A169" s="1"/>
      <c r="B169" s="1"/>
      <c r="C169" s="1"/>
      <c r="D169" s="198"/>
      <c r="E169" s="1"/>
      <c r="F169" s="1"/>
      <c r="G169" s="198"/>
      <c r="H169" s="199"/>
      <c r="I169" s="199"/>
      <c r="J169" s="19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customFormat="false" ht="12.75" hidden="false" customHeight="true" outlineLevel="0" collapsed="false">
      <c r="A170" s="1"/>
      <c r="B170" s="1"/>
      <c r="C170" s="1"/>
      <c r="D170" s="198"/>
      <c r="E170" s="1"/>
      <c r="F170" s="1"/>
      <c r="G170" s="198"/>
      <c r="H170" s="199"/>
      <c r="I170" s="199"/>
      <c r="J170" s="19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customFormat="false" ht="12.75" hidden="false" customHeight="true" outlineLevel="0" collapsed="false">
      <c r="A171" s="1"/>
      <c r="B171" s="1"/>
      <c r="C171" s="1"/>
      <c r="D171" s="198"/>
      <c r="E171" s="1"/>
      <c r="F171" s="1"/>
      <c r="G171" s="198"/>
      <c r="H171" s="199"/>
      <c r="I171" s="199"/>
      <c r="J171" s="19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customFormat="false" ht="12.75" hidden="false" customHeight="true" outlineLevel="0" collapsed="false">
      <c r="A172" s="1"/>
      <c r="B172" s="1"/>
      <c r="C172" s="1"/>
      <c r="D172" s="198"/>
      <c r="E172" s="1"/>
      <c r="F172" s="1"/>
      <c r="G172" s="198"/>
      <c r="H172" s="199"/>
      <c r="I172" s="199"/>
      <c r="J172" s="19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customFormat="false" ht="12.75" hidden="false" customHeight="true" outlineLevel="0" collapsed="false">
      <c r="A173" s="1"/>
      <c r="B173" s="1"/>
      <c r="C173" s="1"/>
      <c r="D173" s="198"/>
      <c r="E173" s="1"/>
      <c r="F173" s="1"/>
      <c r="G173" s="198"/>
      <c r="H173" s="199"/>
      <c r="I173" s="199"/>
      <c r="J173" s="19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customFormat="false" ht="12.75" hidden="false" customHeight="true" outlineLevel="0" collapsed="false">
      <c r="A174" s="1"/>
      <c r="B174" s="1"/>
      <c r="C174" s="1"/>
      <c r="D174" s="198"/>
      <c r="E174" s="1"/>
      <c r="F174" s="1"/>
      <c r="G174" s="198"/>
      <c r="H174" s="199"/>
      <c r="I174" s="199"/>
      <c r="J174" s="19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customFormat="false" ht="12.75" hidden="false" customHeight="true" outlineLevel="0" collapsed="false">
      <c r="A175" s="1"/>
      <c r="B175" s="1"/>
      <c r="C175" s="1"/>
      <c r="D175" s="198"/>
      <c r="E175" s="1"/>
      <c r="F175" s="1"/>
      <c r="G175" s="198"/>
      <c r="H175" s="199"/>
      <c r="I175" s="199"/>
      <c r="J175" s="19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customFormat="false" ht="12.75" hidden="false" customHeight="true" outlineLevel="0" collapsed="false">
      <c r="A176" s="1"/>
      <c r="B176" s="1"/>
      <c r="C176" s="1"/>
      <c r="D176" s="198"/>
      <c r="E176" s="1"/>
      <c r="F176" s="1"/>
      <c r="G176" s="198"/>
      <c r="H176" s="199"/>
      <c r="I176" s="199"/>
      <c r="J176" s="19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customFormat="false" ht="12.75" hidden="false" customHeight="true" outlineLevel="0" collapsed="false">
      <c r="A177" s="1"/>
      <c r="B177" s="1"/>
      <c r="C177" s="1"/>
      <c r="D177" s="198"/>
      <c r="E177" s="1"/>
      <c r="F177" s="1"/>
      <c r="G177" s="198"/>
      <c r="H177" s="199"/>
      <c r="I177" s="199"/>
      <c r="J177" s="19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customFormat="false" ht="12.75" hidden="false" customHeight="true" outlineLevel="0" collapsed="false">
      <c r="A178" s="1"/>
      <c r="B178" s="1"/>
      <c r="C178" s="1"/>
      <c r="D178" s="198"/>
      <c r="E178" s="1"/>
      <c r="F178" s="1"/>
      <c r="G178" s="198"/>
      <c r="H178" s="199"/>
      <c r="I178" s="199"/>
      <c r="J178" s="19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customFormat="false" ht="12.75" hidden="false" customHeight="true" outlineLevel="0" collapsed="false">
      <c r="A179" s="1"/>
      <c r="B179" s="1"/>
      <c r="C179" s="1"/>
      <c r="D179" s="198"/>
      <c r="E179" s="1"/>
      <c r="F179" s="1"/>
      <c r="G179" s="198"/>
      <c r="H179" s="199"/>
      <c r="I179" s="199"/>
      <c r="J179" s="19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customFormat="false" ht="12.75" hidden="false" customHeight="true" outlineLevel="0" collapsed="false">
      <c r="A180" s="1"/>
      <c r="B180" s="1"/>
      <c r="C180" s="1"/>
      <c r="D180" s="198"/>
      <c r="E180" s="1"/>
      <c r="F180" s="1"/>
      <c r="G180" s="198"/>
      <c r="H180" s="199"/>
      <c r="I180" s="199"/>
      <c r="J180" s="19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customFormat="false" ht="12.75" hidden="false" customHeight="true" outlineLevel="0" collapsed="false">
      <c r="A181" s="1"/>
      <c r="B181" s="1"/>
      <c r="C181" s="1" t="str">
        <f aca="false">UPPER(B181)</f>
        <v/>
      </c>
      <c r="D181" s="198"/>
      <c r="E181" s="1"/>
      <c r="F181" s="1"/>
      <c r="G181" s="198"/>
      <c r="H181" s="199"/>
      <c r="I181" s="199"/>
      <c r="J181" s="19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</sheetData>
  <mergeCells count="93">
    <mergeCell ref="D2:K2"/>
    <mergeCell ref="D3:K3"/>
    <mergeCell ref="D7:L7"/>
    <mergeCell ref="D8:L8"/>
    <mergeCell ref="B10:B12"/>
    <mergeCell ref="C10:C12"/>
    <mergeCell ref="D10:D12"/>
    <mergeCell ref="E10:E12"/>
    <mergeCell ref="F10:F12"/>
    <mergeCell ref="G10:G12"/>
    <mergeCell ref="H10:J10"/>
    <mergeCell ref="K10:K12"/>
    <mergeCell ref="L10:L12"/>
    <mergeCell ref="M10:M12"/>
    <mergeCell ref="N10:AI10"/>
    <mergeCell ref="AJ10:BE10"/>
    <mergeCell ref="BF10:CA10"/>
    <mergeCell ref="CB10:CL10"/>
    <mergeCell ref="H11:H12"/>
    <mergeCell ref="I11:I12"/>
    <mergeCell ref="J11:J12"/>
    <mergeCell ref="N11:W11"/>
    <mergeCell ref="X11:X12"/>
    <mergeCell ref="Y11:AH11"/>
    <mergeCell ref="AI11:AI12"/>
    <mergeCell ref="AJ11:AS11"/>
    <mergeCell ref="AT11:AT12"/>
    <mergeCell ref="AU11:BD11"/>
    <mergeCell ref="BE11:BE12"/>
    <mergeCell ref="BF11:BO11"/>
    <mergeCell ref="BP11:BP12"/>
    <mergeCell ref="BQ11:BZ11"/>
    <mergeCell ref="CA11:CA12"/>
    <mergeCell ref="CB11:CK11"/>
    <mergeCell ref="CL11:CL12"/>
    <mergeCell ref="B13:C13"/>
    <mergeCell ref="N13:CL13"/>
    <mergeCell ref="B22:C22"/>
    <mergeCell ref="N22:CL22"/>
    <mergeCell ref="B44:C44"/>
    <mergeCell ref="N44:CL44"/>
    <mergeCell ref="B55:J55"/>
    <mergeCell ref="B56:C56"/>
    <mergeCell ref="N56:CL56"/>
    <mergeCell ref="B57:C57"/>
    <mergeCell ref="N57:CL57"/>
    <mergeCell ref="B81:J81"/>
    <mergeCell ref="B82:C82"/>
    <mergeCell ref="N82:CL82"/>
    <mergeCell ref="B101:J101"/>
    <mergeCell ref="B102:C102"/>
    <mergeCell ref="N102:CL102"/>
    <mergeCell ref="B121:J121"/>
    <mergeCell ref="N122:CL122"/>
    <mergeCell ref="N124:CL124"/>
    <mergeCell ref="B125:J125"/>
    <mergeCell ref="N125:W125"/>
    <mergeCell ref="Y125:AH125"/>
    <mergeCell ref="AJ125:AS125"/>
    <mergeCell ref="AU125:BD125"/>
    <mergeCell ref="BF125:BO125"/>
    <mergeCell ref="BQ125:BZ125"/>
    <mergeCell ref="CB125:CK125"/>
    <mergeCell ref="B126:J126"/>
    <mergeCell ref="N126:W126"/>
    <mergeCell ref="Y126:AH126"/>
    <mergeCell ref="AJ126:AS126"/>
    <mergeCell ref="AU126:BD126"/>
    <mergeCell ref="BF126:BO126"/>
    <mergeCell ref="BQ126:BZ126"/>
    <mergeCell ref="CB126:CK126"/>
    <mergeCell ref="B127:J127"/>
    <mergeCell ref="N127:W127"/>
    <mergeCell ref="Y127:AH127"/>
    <mergeCell ref="AJ127:AS127"/>
    <mergeCell ref="AU127:BD127"/>
    <mergeCell ref="BF127:BO127"/>
    <mergeCell ref="BQ127:BZ127"/>
    <mergeCell ref="CB127:CK127"/>
    <mergeCell ref="B128:J128"/>
    <mergeCell ref="N128:W128"/>
    <mergeCell ref="Y128:AH128"/>
    <mergeCell ref="AJ128:AS128"/>
    <mergeCell ref="AU128:BD128"/>
    <mergeCell ref="BF128:BO128"/>
    <mergeCell ref="BQ128:BZ128"/>
    <mergeCell ref="CB128:CK128"/>
    <mergeCell ref="B130:C130"/>
    <mergeCell ref="B131:C131"/>
    <mergeCell ref="B132:C132"/>
    <mergeCell ref="B133:C133"/>
    <mergeCell ref="B135:F135"/>
    <mergeCell ref="B136:F136"/>
  </mergeCells>
  <dataValidations count="1">
    <dataValidation allowBlank="true" operator="greaterThan" prompt="Błąd danych - Suma wprowadzonej liczba punktów ECTS przekracza ustalony limit. Proszę zweryfikować liczby punktów dla poszczególnych przedmiotów. " showDropDown="false" showErrorMessage="true" showInputMessage="true" sqref="M125:M128" type="decimal">
      <formula1>180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4505</TotalTime>
  <Application>LibreOffice/5.3.1.2$MacOSX_X86_64 LibreOffice_project/e80a0e0fd1875e1696614d24c32df0f95f03deb2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2016-05-06T19:22:17Z</dcterms:created>
  <dc:creator>klekss</dc:creator>
  <dc:description/>
  <dc:language>pl-PL</dc:language>
  <cp:lastModifiedBy/>
  <dcterms:modified xsi:type="dcterms:W3CDTF">2017-06-13T07:55:45Z</dcterms:modified>
  <cp:revision>289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